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48" windowWidth="7680" windowHeight="9120" tabRatio="880" activeTab="8"/>
  </bookViews>
  <sheets>
    <sheet name="General Notes" sheetId="1" r:id="rId1"/>
    <sheet name="summary" sheetId="2" r:id="rId2"/>
    <sheet name="empl list" sheetId="3" r:id="rId3"/>
    <sheet name="Fill In" sheetId="4" r:id="rId4"/>
    <sheet name="detail" sheetId="5" r:id="rId5"/>
    <sheet name="49" sheetId="6" state="hidden" r:id="rId6"/>
    <sheet name="Form 20 (GF10 or 20)" sheetId="7" r:id="rId7"/>
    <sheet name="Form 20 (GF 90)" sheetId="8" r:id="rId8"/>
    <sheet name="Form 20A" sheetId="9" r:id="rId9"/>
  </sheets>
  <definedNames>
    <definedName name="compensated_absences">#REF!</definedName>
    <definedName name="OLE_LINK2" localSheetId="0">'General Notes'!$A$44</definedName>
    <definedName name="_xlnm.Print_Area" localSheetId="4">'detail'!$A$1:$C$91</definedName>
    <definedName name="_xlnm.Print_Area" localSheetId="3">'Fill In'!$A$1:$AA$11</definedName>
    <definedName name="_xlnm.Print_Area" localSheetId="7">'Form 20 (GF 90)'!$A$1:$BE$30</definedName>
    <definedName name="_xlnm.Print_Area" localSheetId="6">'Form 20 (GF10 or 20)'!$A$1:$BE$29</definedName>
    <definedName name="_xlnm.Print_Area" localSheetId="1">'summary'!$A$1:$I$24</definedName>
    <definedName name="_xlnm.Print_Titles" localSheetId="3">'Fill In'!$1:$2</definedName>
  </definedNames>
  <calcPr fullCalcOnLoad="1"/>
</workbook>
</file>

<file path=xl/sharedStrings.xml><?xml version="1.0" encoding="utf-8"?>
<sst xmlns="http://schemas.openxmlformats.org/spreadsheetml/2006/main" count="492" uniqueCount="333">
  <si>
    <t>Additions</t>
  </si>
  <si>
    <t>Deletions</t>
  </si>
  <si>
    <t>Within 1 Year</t>
  </si>
  <si>
    <t>322XX &amp; 422XX</t>
  </si>
  <si>
    <t>Accrued Prize Liability</t>
  </si>
  <si>
    <t>323XX &amp; 423XX</t>
  </si>
  <si>
    <t>DROP Participants Pension</t>
  </si>
  <si>
    <t>455XX</t>
  </si>
  <si>
    <t>Long-Term Due to Other Govt. Unit</t>
  </si>
  <si>
    <t>456XX</t>
  </si>
  <si>
    <t>Due to Federal Govt. - Arbitrage</t>
  </si>
  <si>
    <t>372XX, 462XX, 466XX, &amp;</t>
  </si>
  <si>
    <t>Certificates of Participation</t>
  </si>
  <si>
    <t xml:space="preserve">  467XX</t>
  </si>
  <si>
    <t>385XX &amp; 485XX</t>
  </si>
  <si>
    <t>Installment purchase contracts *</t>
  </si>
  <si>
    <t>386XX &amp; 486XX</t>
  </si>
  <si>
    <t>Compensated absences liability * *</t>
  </si>
  <si>
    <t>* *</t>
  </si>
  <si>
    <t>387XX &amp; 487XX</t>
  </si>
  <si>
    <t>Capital leases liability *</t>
  </si>
  <si>
    <t xml:space="preserve"> </t>
  </si>
  <si>
    <t>388XX &amp; 488XX</t>
  </si>
  <si>
    <t>Unearned Revenue</t>
  </si>
  <si>
    <t>315XX &amp; 498XX</t>
  </si>
  <si>
    <t>Claims Payable</t>
  </si>
  <si>
    <t>499XX</t>
  </si>
  <si>
    <t>Other long-term liabilities</t>
  </si>
  <si>
    <t xml:space="preserve">(2) For each installment purchase note and capital lease, the following data must be in your files and readily available to the auditors to support amounts </t>
  </si>
  <si>
    <t xml:space="preserve">     recorded in your agency records:</t>
  </si>
  <si>
    <t xml:space="preserve">   Installment Purchase Contracts</t>
  </si>
  <si>
    <t>Description of property purchased</t>
  </si>
  <si>
    <t>Name of creditor</t>
  </si>
  <si>
    <t>Date of contract</t>
  </si>
  <si>
    <t>Original principal amount of contract</t>
  </si>
  <si>
    <t>Interest stated in contract</t>
  </si>
  <si>
    <t>FLAIR fund number for future payments</t>
  </si>
  <si>
    <t>Security or collateral per contract</t>
  </si>
  <si>
    <t>Other contract terms</t>
  </si>
  <si>
    <t>The following are ONLY related to governmental funds (SWGF 10, 20, 30, 40, 72, 90):</t>
  </si>
  <si>
    <t>*   Reminder:  For new installment purchase contracts and capital leases, be sure to record capital assets in the appropriate GL as applicable.</t>
  </si>
  <si>
    <t xml:space="preserve">    Be sure to record capital lease and installment inceptions using the correct GL's (693XX, 694XX, 723XX, 724XX) in the operating fund.</t>
  </si>
  <si>
    <t>** For governmental funds, all leave payments within 60 days after the end of the fiscal year should be recorded in G/L 386XX in the operating fund.</t>
  </si>
  <si>
    <t xml:space="preserve">    All estimated leave usage and payouts within the remaining days of the next fiscal year (from day 61 to 365 after the end of the fiscal year)</t>
  </si>
  <si>
    <t xml:space="preserve">       should be recorded in G/L 386XX in SWGF 90.  Amount should agree to amount reported on SWFS Form 49.</t>
  </si>
  <si>
    <t>Certified true and correct and substantiated by records maintained by this office.</t>
  </si>
  <si>
    <t>Authorized Signature</t>
  </si>
  <si>
    <t>Authorized Name Printed</t>
  </si>
  <si>
    <t>Date</t>
  </si>
  <si>
    <t>ANNUAL LEAVE LIABILITY</t>
  </si>
  <si>
    <t>SICK LEAVE LIABILITY</t>
  </si>
  <si>
    <t>COMPENSATORY LEAVE LIABILITY</t>
  </si>
  <si>
    <t>$</t>
  </si>
  <si>
    <t>AGENCY</t>
  </si>
  <si>
    <t>Cumulative Leave Factors</t>
  </si>
  <si>
    <t>Three-Year Average</t>
  </si>
  <si>
    <t>÷ 3</t>
  </si>
  <si>
    <t>Short-Term Compensated Absence Liability</t>
  </si>
  <si>
    <t>÷ 12</t>
  </si>
  <si>
    <t>x 2</t>
  </si>
  <si>
    <t>Short-Term Compensated Absence Liability Per Month</t>
  </si>
  <si>
    <t>60 Day Leave Payout</t>
  </si>
  <si>
    <t>Amount Due Within 1 Year</t>
  </si>
  <si>
    <t>Total of both GL 38600 and 48600 in GF 90</t>
  </si>
  <si>
    <t>Amount due within 1 year (61 thru 365 day)</t>
  </si>
  <si>
    <t>GL 48600 in GF 90 - Long Term</t>
  </si>
  <si>
    <t>GF 10 or 20  -  GL 38600</t>
  </si>
  <si>
    <t>GF 90          -  GL 38600</t>
  </si>
  <si>
    <t>GF 90          -  GL 48600</t>
  </si>
  <si>
    <t>Form 20 - GF 10 or 20</t>
  </si>
  <si>
    <t>Additions (Earned)</t>
  </si>
  <si>
    <t>Deletions (Used) - Remove amount provided by SWFS</t>
  </si>
  <si>
    <t>Adjustments - Provided by SWFS</t>
  </si>
  <si>
    <t>Blank</t>
  </si>
  <si>
    <t>Amount Due Within 1 Year (all 60 day payout)</t>
  </si>
  <si>
    <t>Form 20 - GF 90</t>
  </si>
  <si>
    <t xml:space="preserve">Deletions (Used) </t>
  </si>
  <si>
    <t>Amount Due Within 1 Year (GL 38600)</t>
  </si>
  <si>
    <t>Three-Year Leave Factor Average</t>
  </si>
  <si>
    <t>Cost of Leave Available</t>
  </si>
  <si>
    <t>÷</t>
  </si>
  <si>
    <t>Operating Fund</t>
  </si>
  <si>
    <t>Long-Term Debt</t>
  </si>
  <si>
    <t>FUNDS</t>
  </si>
  <si>
    <t>&amp;</t>
  </si>
  <si>
    <t>Beginning Compensated Absence Liability</t>
  </si>
  <si>
    <t>* Enter Comp Leave Payment and Hours ONLY if payment may be required</t>
  </si>
  <si>
    <t>Y</t>
  </si>
  <si>
    <t>SSN</t>
  </si>
  <si>
    <t>CIRCUIT</t>
  </si>
  <si>
    <t xml:space="preserve">
EMPLOYEE NAME</t>
  </si>
  <si>
    <t>POS
NUM</t>
  </si>
  <si>
    <t>CLASS
CODE</t>
  </si>
  <si>
    <t>RT
CD</t>
  </si>
  <si>
    <t>Department of Financial Services ~ Statewide Financial Statements</t>
  </si>
  <si>
    <t>Form 20 ~ Changes in Long Term Liabilities</t>
  </si>
  <si>
    <t xml:space="preserve">Fund Number </t>
  </si>
  <si>
    <t>Audited Balance</t>
  </si>
  <si>
    <t>Balance</t>
  </si>
  <si>
    <t>Amount Due</t>
  </si>
  <si>
    <t>B</t>
  </si>
  <si>
    <t>Employee Social Security Number</t>
  </si>
  <si>
    <t>C</t>
  </si>
  <si>
    <t>Employee:  Please review and update</t>
  </si>
  <si>
    <t>D</t>
  </si>
  <si>
    <t>Position Number</t>
  </si>
  <si>
    <t>E</t>
  </si>
  <si>
    <t>Class Code</t>
  </si>
  <si>
    <t>F</t>
  </si>
  <si>
    <t>RT CD: Retirement Code</t>
  </si>
  <si>
    <t>G</t>
  </si>
  <si>
    <t>H</t>
  </si>
  <si>
    <t>O</t>
  </si>
  <si>
    <t>Q</t>
  </si>
  <si>
    <t>S</t>
  </si>
  <si>
    <t>U</t>
  </si>
  <si>
    <t>W</t>
  </si>
  <si>
    <r>
      <t>Ø</t>
    </r>
    <r>
      <rPr>
        <sz val="16"/>
        <rFont val="Times New Roman"/>
        <family val="1"/>
      </rPr>
      <t xml:space="preserve">      All hours should be rounded to the nearest quarter hour.  </t>
    </r>
  </si>
  <si>
    <r>
      <t>Ø</t>
    </r>
    <r>
      <rPr>
        <sz val="16"/>
        <rFont val="Times New Roman"/>
        <family val="1"/>
      </rPr>
      <t>      All dollar amounts should be rounded to two decimal places (cents).</t>
    </r>
  </si>
  <si>
    <t xml:space="preserve">I.    General Notes:  </t>
  </si>
  <si>
    <r>
      <t>Ø</t>
    </r>
    <r>
      <rPr>
        <sz val="16"/>
        <rFont val="Times New Roman"/>
        <family val="1"/>
      </rPr>
      <t>      Blue and Gray highlighted cells will be populated by JAC</t>
    </r>
  </si>
  <si>
    <t>A</t>
  </si>
  <si>
    <t>Agency Name</t>
  </si>
  <si>
    <t xml:space="preserve"> “Fill In” Tab:</t>
  </si>
  <si>
    <r>
      <t>Ø</t>
    </r>
    <r>
      <rPr>
        <sz val="16"/>
        <rFont val="Times New Roman"/>
        <family val="1"/>
      </rPr>
      <t>      Rows used only for calcuation are hidden for ease of use; do not override formula in cells</t>
    </r>
  </si>
  <si>
    <t>FY Leave Earned</t>
  </si>
  <si>
    <t xml:space="preserve">V.  Other Tabs on the Spreadsheet </t>
  </si>
  <si>
    <r>
      <t>Ø</t>
    </r>
    <r>
      <rPr>
        <sz val="16"/>
        <rFont val="Times New Roman"/>
        <family val="1"/>
      </rPr>
      <t>     Print, sign, and send Form 20A to JAC</t>
    </r>
  </si>
  <si>
    <t xml:space="preserve"> TOTAL LEAVE
LIABILITY</t>
  </si>
  <si>
    <t xml:space="preserve">Audited Balance </t>
  </si>
  <si>
    <t>Balance (Both GL 38600 and 48600)</t>
  </si>
  <si>
    <t>The other Tabs will automatically populated based on the numbers input on the Fill In Tab.</t>
  </si>
  <si>
    <t>Please print for your files</t>
  </si>
  <si>
    <t>Curcuit validates and updates the information in the cells but do not delete any lines</t>
  </si>
  <si>
    <t xml:space="preserve">JAC populates Cells </t>
  </si>
  <si>
    <t>ANN LV
EARN COST</t>
  </si>
  <si>
    <t>SK LV LIAB</t>
  </si>
  <si>
    <t>COMP LV
EARN COST</t>
  </si>
  <si>
    <t xml:space="preserve">Balance </t>
  </si>
  <si>
    <t xml:space="preserve"> ANN LV HRLY ROP</t>
  </si>
  <si>
    <t xml:space="preserve"> ANN LV HOURS</t>
  </si>
  <si>
    <t xml:space="preserve">  ANN LV LIAB</t>
  </si>
  <si>
    <t xml:space="preserve"> ANN LV EARN</t>
  </si>
  <si>
    <t>ANN LV/DROP   USED</t>
  </si>
  <si>
    <t xml:space="preserve">   SK LV HOURS</t>
  </si>
  <si>
    <t xml:space="preserve">   SK LV  EARN</t>
  </si>
  <si>
    <t xml:space="preserve"> SK LV
EARN COST</t>
  </si>
  <si>
    <t xml:space="preserve"> SK LV
USED COST</t>
  </si>
  <si>
    <t xml:space="preserve"> COMP
LV HOURS*</t>
  </si>
  <si>
    <t xml:space="preserve"> COMP LV LIAB</t>
  </si>
  <si>
    <t xml:space="preserve"> COMP LV EARN*</t>
  </si>
  <si>
    <t xml:space="preserve">  COMP LV USED*</t>
  </si>
  <si>
    <t xml:space="preserve"> COMP LV
USED COST</t>
  </si>
  <si>
    <t>Ending</t>
  </si>
  <si>
    <t>GL 371XX, 445XX, 461XX, 463XX, 464XX, 465XX, 322XX, 422XX, 323XX, 423XX, 455XX, 456XX, 372XX, 373XX, 462XX, 466XX, 467XX,  385XX, 485XX, 386XX, 486XX, 387XX, 487XX, 388XX, 488XX, 315XX, 498XX, &amp; 499XX, 392XX, 497XX</t>
  </si>
  <si>
    <t>be reported in the  deletions column. Do not net the additions and deletions. The amount due within one year (short-term portion) should also be reported.</t>
  </si>
  <si>
    <t>Variance***</t>
  </si>
  <si>
    <t xml:space="preserve">371XX, 373XX,445XX, </t>
  </si>
  <si>
    <t xml:space="preserve">   Bonds payable</t>
  </si>
  <si>
    <t>461XX,</t>
  </si>
  <si>
    <t>463XX</t>
  </si>
  <si>
    <t>Unamortized Premiums</t>
  </si>
  <si>
    <t>464XX</t>
  </si>
  <si>
    <t>Unamortized Discounts</t>
  </si>
  <si>
    <t>465XX</t>
  </si>
  <si>
    <t>Amound Deferred on Refunding</t>
  </si>
  <si>
    <t xml:space="preserve">(3) This column must agree with balance of 3XXXX GL code(s) applicable for row on form. </t>
  </si>
  <si>
    <t>Total Beginning Compensated Absence Liability</t>
  </si>
  <si>
    <t>Terminated Employee Annual Leave Payment</t>
  </si>
  <si>
    <t>Terminated Employee Sick Leave Payment</t>
  </si>
  <si>
    <t>Terminated Employee Comp Leave Payment*</t>
  </si>
  <si>
    <t>Terminated Employee Annual Leave Hours</t>
  </si>
  <si>
    <t>Terminated Employee Sick Leave Hours</t>
  </si>
  <si>
    <t>Terminated Employee Comp Leave Hours*</t>
  </si>
  <si>
    <t>Terminated Employee Comp Leave Payment</t>
  </si>
  <si>
    <t>Terminated Employee Annual Leave Payment Hours</t>
  </si>
  <si>
    <t>Terminated Employee Comp Leave Hours</t>
  </si>
  <si>
    <t>Short-Term Leave Factor</t>
  </si>
  <si>
    <t>Short Term Leave Factor</t>
  </si>
  <si>
    <r>
      <t>Ø</t>
    </r>
    <r>
      <rPr>
        <sz val="16"/>
        <rFont val="Times New Roman"/>
        <family val="1"/>
      </rPr>
      <t>      Email completed spreadsheet to JAC</t>
    </r>
  </si>
  <si>
    <t xml:space="preserve">Agency-GR </t>
  </si>
  <si>
    <t>FY Leave Earned (Cost of)</t>
  </si>
  <si>
    <t>Total Leave Deletions (Leave Usage)</t>
  </si>
  <si>
    <t>Ending Compensated Annual Liability</t>
  </si>
  <si>
    <t>Ending Compensated Sick Liability</t>
  </si>
  <si>
    <t>Ending Compensated Comp-Time Liability</t>
  </si>
  <si>
    <t>Total Leave Hours Earned</t>
  </si>
  <si>
    <t>Total Leave Hours Used</t>
  </si>
  <si>
    <t>3 Year Leave Factor Average</t>
  </si>
  <si>
    <t>Ending Leave Hours Accrued</t>
  </si>
  <si>
    <t>SK         LV USED</t>
  </si>
  <si>
    <t>ANN DROP
LV USED COST</t>
  </si>
  <si>
    <t xml:space="preserve"> SK  COMP LV HRLY   ROP</t>
  </si>
  <si>
    <t>Form 49 ~ Compensated Absences</t>
  </si>
  <si>
    <t>GL 386XX &amp; 486XX</t>
  </si>
  <si>
    <t>June 30,</t>
  </si>
  <si>
    <t>Fund Number :</t>
  </si>
  <si>
    <t xml:space="preserve">Governmental or Proprietary fund </t>
  </si>
  <si>
    <t xml:space="preserve">Fund Number: </t>
  </si>
  <si>
    <t>SWGF 90 - Governmental fund use only</t>
  </si>
  <si>
    <t xml:space="preserve">This form is used to calculate and record both short-term and long-term compensated absences liabilities for governmental and proprietary funds. Estimates may be used.  </t>
  </si>
  <si>
    <t xml:space="preserve">Obtain total leave liability by fund.  Using the 3-year average short-term leave factor (calculated below), calculate the estimated short-term leave liability to be recorded in GL 386XX.  Record the short-term and long-term liabilities in the appropriate funds using the instructions below by fund type.  </t>
  </si>
  <si>
    <t>Governmental Funds:</t>
  </si>
  <si>
    <t xml:space="preserve">Short-term liability (split) - </t>
  </si>
  <si>
    <t xml:space="preserve">Long-term liability - </t>
  </si>
  <si>
    <t>Proprietary Funds:</t>
  </si>
  <si>
    <t>Calculation of short-term leave factor:</t>
  </si>
  <si>
    <t>(Retain supporting documentation in your file for audit.)</t>
  </si>
  <si>
    <t>(B), (C), (D), and (E) expressed in hours.</t>
  </si>
  <si>
    <t>(A)</t>
  </si>
  <si>
    <t>(B)</t>
  </si>
  <si>
    <t>(C)</t>
  </si>
  <si>
    <t>(D)</t>
  </si>
  <si>
    <t>(E)</t>
  </si>
  <si>
    <t>(F)</t>
  </si>
  <si>
    <t>Beginning</t>
  </si>
  <si>
    <t>Leave</t>
  </si>
  <si>
    <t>short-term</t>
  </si>
  <si>
    <t>FY ended</t>
  </si>
  <si>
    <t>leave</t>
  </si>
  <si>
    <t>hours</t>
  </si>
  <si>
    <t>hours used</t>
  </si>
  <si>
    <t>leave factor</t>
  </si>
  <si>
    <t>June 30</t>
  </si>
  <si>
    <t>earned</t>
  </si>
  <si>
    <t>available</t>
  </si>
  <si>
    <t>&amp; paid out</t>
  </si>
  <si>
    <t>(XX.XXX%)</t>
  </si>
  <si>
    <t>during FY</t>
  </si>
  <si>
    <t>(B) + (C)</t>
  </si>
  <si>
    <t>(E) / (D)</t>
  </si>
  <si>
    <t>N/A for CY</t>
  </si>
  <si>
    <t>(obtained from Agency's file)</t>
  </si>
  <si>
    <t>Total for three years</t>
  </si>
  <si>
    <t>Three year average (divide "Total for three years" by 3)</t>
  </si>
  <si>
    <t>[STF]</t>
  </si>
  <si>
    <t>GOVERNMENTAL</t>
  </si>
  <si>
    <t>PROPRIETARY</t>
  </si>
  <si>
    <t>FUND</t>
  </si>
  <si>
    <t xml:space="preserve">(G) Total Leave liability current year ending 6/30 </t>
  </si>
  <si>
    <t xml:space="preserve"> Short-term leave factor from above [STF]</t>
  </si>
  <si>
    <t>(H) Total short-term leave liability (Total liability * short-term leave factor)</t>
  </si>
  <si>
    <t>(386XX in proprietary fund)</t>
  </si>
  <si>
    <t>Calculate split for short-term related to a governmental fund:</t>
  </si>
  <si>
    <t>(386XX in governmental fund)</t>
  </si>
  <si>
    <t>(386XX in SWGF 90)</t>
  </si>
  <si>
    <t xml:space="preserve">of the liability).  (G minus H). </t>
  </si>
  <si>
    <t xml:space="preserve">    current year and two prior years.  Actual leave payout data can also be used.  Supporting documentation for either method </t>
  </si>
  <si>
    <t xml:space="preserve">    should be kept in agency's files.</t>
  </si>
  <si>
    <t>Estimated 60 days Payout</t>
  </si>
  <si>
    <t>Prior 60 Day Leave Payout</t>
  </si>
  <si>
    <t>Current 60 Day Leave Payout</t>
  </si>
  <si>
    <t>3 Years Moving Average</t>
  </si>
  <si>
    <t xml:space="preserve">TOTAL LEAVE LIABILITY </t>
  </si>
  <si>
    <t>(1) Audited Balance should agree with final year-end reports provided by SFRS Access database</t>
  </si>
  <si>
    <t xml:space="preserve"> ANN LV HRLY ROP:  Rate of Pay used for Annual Leave Liability Calculations. </t>
  </si>
  <si>
    <t xml:space="preserve"> SK &amp; COMP LV HRLY ROP:  Rate of Pay used for Annual Leave Liability Calculations</t>
  </si>
  <si>
    <t xml:space="preserve">III. Colunms I, L, N, P, R, T, V, W and Y   "Yellow Highlighed Cells" </t>
  </si>
  <si>
    <t>I</t>
  </si>
  <si>
    <t xml:space="preserve"> YEAR END ANNUAL LEAVE HOURS-CUMULATIVE</t>
  </si>
  <si>
    <t>K</t>
  </si>
  <si>
    <t xml:space="preserve"> CURRENT YEAR ANNUAL LEAVE EARNED</t>
  </si>
  <si>
    <t>M</t>
  </si>
  <si>
    <t xml:space="preserve"> CURRENT YEAR  ANNUAL/DROP LEAVE USED</t>
  </si>
  <si>
    <t xml:space="preserve"> YEAR ENDING SICK LEAVE HOURS-CUMULATIVE</t>
  </si>
  <si>
    <t xml:space="preserve"> CURRENT YEAR SICK LEAVE</t>
  </si>
  <si>
    <t xml:space="preserve"> CURRENT YEAR SICK LEAVE USED</t>
  </si>
  <si>
    <t xml:space="preserve"> YEAR ENDING COMPENSATRY LEAVE HOURS-CUMULATIVE  </t>
  </si>
  <si>
    <t xml:space="preserve"> CURRENT YEAR COMPENSATORY LEAVE EARNED:</t>
  </si>
  <si>
    <t xml:space="preserve"> CURRENT YEAR COMPENSATORY LEAVE USED</t>
  </si>
  <si>
    <t xml:space="preserve">Terminated Employee Annual Leave Payment </t>
  </si>
  <si>
    <t>Please do not override any formulas in any Tab of this workbook</t>
  </si>
  <si>
    <t>II.   Columns A thru H "Gray Highlighted Cells"</t>
  </si>
  <si>
    <t xml:space="preserve">Circuit populates these cells ( if applicable) </t>
  </si>
  <si>
    <t>*FY Prior = estimated 60 days payout for the last 2 year combine</t>
  </si>
  <si>
    <t>Total</t>
  </si>
  <si>
    <t xml:space="preserve">* Sick Leave = employees with 10+ year service </t>
  </si>
  <si>
    <t>FY Prior*</t>
  </si>
  <si>
    <t>Average 60 Day Leave Payout</t>
  </si>
  <si>
    <t>FY 2015</t>
  </si>
  <si>
    <r>
      <t>Instructions:</t>
    </r>
    <r>
      <rPr>
        <sz val="12"/>
        <rFont val="Arial"/>
        <family val="2"/>
      </rPr>
      <t xml:space="preserve"> Complete the following schedule of changes in long term debt. Debt acquired should be reported in the additions column, and retired debt should </t>
    </r>
  </si>
  <si>
    <r>
      <t xml:space="preserve">•  </t>
    </r>
    <r>
      <rPr>
        <u val="single"/>
        <sz val="12"/>
        <rFont val="Arial"/>
        <family val="2"/>
      </rPr>
      <t>386XX in the Governmental Fund</t>
    </r>
    <r>
      <rPr>
        <sz val="12"/>
        <rFont val="Arial"/>
        <family val="2"/>
      </rPr>
      <t xml:space="preserve"> = payouts </t>
    </r>
    <r>
      <rPr>
        <b/>
        <i/>
        <sz val="12"/>
        <rFont val="Arial"/>
        <family val="2"/>
      </rPr>
      <t>within 60 days</t>
    </r>
    <r>
      <rPr>
        <sz val="12"/>
        <rFont val="Arial"/>
        <family val="2"/>
      </rPr>
      <t xml:space="preserve"> after current fiscal year-end (</t>
    </r>
    <r>
      <rPr>
        <i/>
        <sz val="12"/>
        <rFont val="Arial"/>
        <family val="2"/>
      </rPr>
      <t>See I below</t>
    </r>
    <r>
      <rPr>
        <sz val="12"/>
        <rFont val="Arial"/>
        <family val="2"/>
      </rPr>
      <t>).</t>
    </r>
  </si>
  <si>
    <r>
      <t xml:space="preserve">•  </t>
    </r>
    <r>
      <rPr>
        <u val="single"/>
        <sz val="12"/>
        <rFont val="Arial"/>
        <family val="2"/>
      </rPr>
      <t>386XX in the SWGF 90</t>
    </r>
    <r>
      <rPr>
        <sz val="12"/>
        <rFont val="Arial"/>
        <family val="2"/>
      </rPr>
      <t xml:space="preserve"> = leave usage and payouts for the </t>
    </r>
    <r>
      <rPr>
        <b/>
        <i/>
        <sz val="12"/>
        <rFont val="Arial"/>
        <family val="2"/>
      </rPr>
      <t>remainder of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the next fiscal year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See J below</t>
    </r>
    <r>
      <rPr>
        <sz val="12"/>
        <rFont val="Arial"/>
        <family val="2"/>
      </rPr>
      <t>).</t>
    </r>
  </si>
  <si>
    <r>
      <t xml:space="preserve">•  </t>
    </r>
    <r>
      <rPr>
        <u val="single"/>
        <sz val="12"/>
        <rFont val="Arial"/>
        <family val="2"/>
      </rPr>
      <t xml:space="preserve">486XX in the SWGF 90 </t>
    </r>
    <r>
      <rPr>
        <sz val="12"/>
        <rFont val="Arial"/>
        <family val="2"/>
      </rPr>
      <t xml:space="preserve">= the leave liability </t>
    </r>
    <r>
      <rPr>
        <b/>
        <i/>
        <sz val="12"/>
        <rFont val="Arial"/>
        <family val="2"/>
      </rPr>
      <t>greater than one year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See K below</t>
    </r>
    <r>
      <rPr>
        <sz val="12"/>
        <rFont val="Arial"/>
        <family val="2"/>
      </rPr>
      <t>).</t>
    </r>
  </si>
  <si>
    <r>
      <t>•  Short-term liability, 386XX, and long-term liability, 486XX are recorded in the proprietary fund (</t>
    </r>
    <r>
      <rPr>
        <i/>
        <sz val="12"/>
        <rFont val="Arial"/>
        <family val="2"/>
      </rPr>
      <t>See H and K below</t>
    </r>
    <r>
      <rPr>
        <sz val="12"/>
        <rFont val="Arial"/>
        <family val="2"/>
      </rPr>
      <t>).</t>
    </r>
  </si>
  <si>
    <r>
      <t xml:space="preserve">(I) Estimated </t>
    </r>
    <r>
      <rPr>
        <b/>
        <i/>
        <sz val="12"/>
        <rFont val="Arial"/>
        <family val="2"/>
      </rPr>
      <t xml:space="preserve">60 day </t>
    </r>
    <r>
      <rPr>
        <sz val="12"/>
        <rFont val="Arial"/>
        <family val="2"/>
      </rPr>
      <t xml:space="preserve">leave payouts for </t>
    </r>
    <r>
      <rPr>
        <b/>
        <sz val="12"/>
        <rFont val="Arial"/>
        <family val="2"/>
      </rPr>
      <t>7/1 - 8/31</t>
    </r>
    <r>
      <rPr>
        <sz val="12"/>
        <rFont val="Arial"/>
        <family val="2"/>
      </rPr>
      <t xml:space="preserve"> after the end of the fiscal year.  Includes DROP and termination payments.  Obtained from 3-year moving average or some other reasonable basis.  Actual leave payout __________________- this information must be saved to be used in the calculation of a 60 day factor in the future. </t>
    </r>
    <r>
      <rPr>
        <b/>
        <vertAlign val="superscript"/>
        <sz val="12"/>
        <rFont val="Arial"/>
        <family val="2"/>
      </rPr>
      <t>(3)</t>
    </r>
  </si>
  <si>
    <r>
      <t>(J)  Leave usage and payout for remainder of the next fiscal year (</t>
    </r>
    <r>
      <rPr>
        <b/>
        <sz val="12"/>
        <rFont val="Arial"/>
        <family val="2"/>
      </rPr>
      <t>9/1 - 6/30</t>
    </r>
    <r>
      <rPr>
        <sz val="12"/>
        <rFont val="Arial"/>
        <family val="2"/>
      </rPr>
      <t>)</t>
    </r>
  </si>
  <si>
    <t xml:space="preserve">(K) Long-term leave liability (Total liability less the short-term portion 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</si>
  <si>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Record </t>
    </r>
    <r>
      <rPr>
        <b/>
        <sz val="12"/>
        <rFont val="Arial"/>
        <family val="2"/>
      </rPr>
      <t xml:space="preserve">486XX in SWGF 90 </t>
    </r>
    <r>
      <rPr>
        <sz val="12"/>
        <rFont val="Arial"/>
        <family val="2"/>
      </rPr>
      <t xml:space="preserve">if related to a governmental fund or </t>
    </r>
    <r>
      <rPr>
        <b/>
        <sz val="12"/>
        <rFont val="Arial"/>
        <family val="2"/>
      </rPr>
      <t xml:space="preserve">486XX in proprietary fund </t>
    </r>
    <r>
      <rPr>
        <sz val="12"/>
        <rFont val="Arial"/>
        <family val="2"/>
      </rPr>
      <t>if applicable.</t>
    </r>
  </si>
  <si>
    <r>
      <rPr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match amount reported on Form 20 ~ Changes In Long-Term Liabilities</t>
    </r>
  </si>
  <si>
    <r>
      <t xml:space="preserve">(3) </t>
    </r>
    <r>
      <rPr>
        <sz val="12"/>
        <rFont val="Arial"/>
        <family val="2"/>
      </rPr>
      <t xml:space="preserve">The average used for the 60 day calculation in (I) can be done by using the average of the estimated 60 day liability for the </t>
    </r>
  </si>
  <si>
    <t>FY 2016</t>
  </si>
  <si>
    <t>FY 2016 Short-Term Leave Factor</t>
  </si>
  <si>
    <t>SAO-9</t>
  </si>
  <si>
    <t>0000000</t>
  </si>
  <si>
    <t>xxxxxx</t>
  </si>
  <si>
    <t>xxxx</t>
  </si>
  <si>
    <t>FY 2017</t>
  </si>
  <si>
    <t xml:space="preserve">Office of the </t>
  </si>
  <si>
    <t>210000-10-1-0000xx</t>
  </si>
  <si>
    <t>210000-90-9-0000xx</t>
  </si>
  <si>
    <t>0000001</t>
  </si>
  <si>
    <t>0000002</t>
  </si>
  <si>
    <t>xx</t>
  </si>
  <si>
    <t>a</t>
  </si>
  <si>
    <t>b</t>
  </si>
  <si>
    <t>c</t>
  </si>
  <si>
    <t>FY 2017 Short-Term Leave Factor</t>
  </si>
  <si>
    <t>60 Day Leave Payout-Estimated</t>
  </si>
  <si>
    <t>IV. JAC will fill in Blue Highlighted  Rows Listed at the Top of the Spreadsheet on the “Summary” Tab.</t>
  </si>
  <si>
    <t>FY 2018</t>
  </si>
  <si>
    <t>FY 2018 Total Beginning Compensated Absence Liability</t>
  </si>
  <si>
    <t xml:space="preserve">Cost of Leave Earned During FY 2018 </t>
  </si>
  <si>
    <t>FY 2018 Terminated Employee Annual Leave Payment</t>
  </si>
  <si>
    <t>FY 2018 Terminated Employee Sick Leave Payment</t>
  </si>
  <si>
    <t>FY 2018 Terminated Employee Comp Leave Payment</t>
  </si>
  <si>
    <t>FY 2018 Cost of Annual Leave Used</t>
  </si>
  <si>
    <t>FY 2018 Cost of Sick Leave Used</t>
  </si>
  <si>
    <t>FY 2018 Cost of Comp Leave Used</t>
  </si>
  <si>
    <t>FY 2018 Total Leave Deletions</t>
  </si>
  <si>
    <t>FY 2018 Total Leave Deletions (Used)</t>
  </si>
  <si>
    <t>FY 2018 Short-Term Leave Factor</t>
  </si>
  <si>
    <t>FY 2018 Terminated Employee Annual Leave Hours</t>
  </si>
  <si>
    <t>FY 2018 Terminated Employee Sick Leave Hours</t>
  </si>
  <si>
    <t>FY 2018 Terminated Employee Comp Leave Hours</t>
  </si>
  <si>
    <t>FY 2018 Annual Leave Hours Used</t>
  </si>
  <si>
    <t>FY 2018 Sick Leave Hours Used</t>
  </si>
  <si>
    <t>FY 2018 Comp Leave Hours Used</t>
  </si>
  <si>
    <t>FY 2018 Total Leave Hours Used</t>
  </si>
  <si>
    <t>FY 2018 Compensated Annual Leave Liability</t>
  </si>
  <si>
    <t>FY 2018 Compensated Sick Leave Liability</t>
  </si>
  <si>
    <t>FY 2018 Compensated Compensatory Leave Liability</t>
  </si>
  <si>
    <t>FY 2018 Total Compensated Absence Liability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</si>
</sst>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#,##0.0000_);[Red]\(#,##0.0000\)"/>
    <numFmt numFmtId="174" formatCode="0.0000"/>
    <numFmt numFmtId="175" formatCode="#,##0.0000"/>
    <numFmt numFmtId="176" formatCode="_(&quot;$&quot;* #,##0.0000_);_(&quot;$&quot;* \(#,##0.0000\);_(&quot;$&quot;* &quot;-&quot;????_);_(@_)"/>
    <numFmt numFmtId="177" formatCode="_(* #,##0.00;_(* \(#,##0.00\);_(* &quot;......&quot;_);_(@&quot;......&quot;_)"/>
    <numFmt numFmtId="178" formatCode="&quot;$&quot;#,##0.00_)"/>
    <numFmt numFmtId="179" formatCode="m/d/yy\ \ hh:mm:ss\ AM/PM"/>
    <numFmt numFmtId="180" formatCode="#,##0.00000"/>
    <numFmt numFmtId="181" formatCode="0.00000"/>
    <numFmt numFmtId="182" formatCode="0_);\(0\)"/>
    <numFmt numFmtId="183" formatCode="[$$]#,##0.00_);\([$$]#,##0.00\)"/>
    <numFmt numFmtId="184" formatCode="000\-00\-0000"/>
    <numFmt numFmtId="185" formatCode="[$$]#,##0.00;&quot;(&quot;[$$]#,##0.00&quot;)&quot;;[$$]#,##0.00"/>
    <numFmt numFmtId="186" formatCode="&quot;$&quot;#,##0.00_);\-&quot;$&quot;#,##0.00_);&quot;$&quot;#,##0.00_)"/>
    <numFmt numFmtId="187" formatCode="0.00;\-0.00;0.00"/>
    <numFmt numFmtId="188" formatCode="#,##0.00000_);[Red]\(#,##0.00000\)"/>
    <numFmt numFmtId="189" formatCode="&quot;$&quot;#,##0.000_);\(&quot;$&quot;#,##0.000\)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Wingdings"/>
      <family val="0"/>
    </font>
    <font>
      <sz val="16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i/>
      <sz val="12"/>
      <name val="Arial"/>
      <family val="2"/>
    </font>
    <font>
      <sz val="12"/>
      <color indexed="10"/>
      <name val="Times New Roman"/>
      <family val="1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Calibri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9" fillId="2" borderId="0" applyNumberFormat="0" applyBorder="0" applyAlignment="0" applyProtection="0"/>
    <xf numFmtId="0" fontId="68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39" fillId="5" borderId="0" applyNumberFormat="0" applyBorder="0" applyAlignment="0" applyProtection="0"/>
    <xf numFmtId="0" fontId="68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39" fillId="8" borderId="0" applyNumberFormat="0" applyBorder="0" applyAlignment="0" applyProtection="0"/>
    <xf numFmtId="0" fontId="68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9" fillId="11" borderId="0" applyNumberFormat="0" applyBorder="0" applyAlignment="0" applyProtection="0"/>
    <xf numFmtId="0" fontId="6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9" fillId="8" borderId="0" applyNumberFormat="0" applyBorder="0" applyAlignment="0" applyProtection="0"/>
    <xf numFmtId="0" fontId="68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39" fillId="14" borderId="0" applyNumberFormat="0" applyBorder="0" applyAlignment="0" applyProtection="0"/>
    <xf numFmtId="0" fontId="68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5" borderId="0" applyNumberFormat="0" applyBorder="0" applyAlignment="0" applyProtection="0"/>
    <xf numFmtId="0" fontId="68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9" fillId="19" borderId="0" applyNumberFormat="0" applyBorder="0" applyAlignment="0" applyProtection="0"/>
    <xf numFmtId="0" fontId="68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39" fillId="6" borderId="0" applyNumberFormat="0" applyBorder="0" applyAlignment="0" applyProtection="0"/>
    <xf numFmtId="0" fontId="68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39" fillId="14" borderId="0" applyNumberFormat="0" applyBorder="0" applyAlignment="0" applyProtection="0"/>
    <xf numFmtId="0" fontId="68" fillId="23" borderId="0" applyNumberFormat="0" applyBorder="0" applyAlignment="0" applyProtection="0"/>
    <xf numFmtId="0" fontId="20" fillId="8" borderId="0" applyNumberFormat="0" applyBorder="0" applyAlignment="0" applyProtection="0"/>
    <xf numFmtId="0" fontId="20" fillId="24" borderId="0" applyNumberFormat="0" applyBorder="0" applyAlignment="0" applyProtection="0"/>
    <xf numFmtId="0" fontId="39" fillId="8" borderId="0" applyNumberFormat="0" applyBorder="0" applyAlignment="0" applyProtection="0"/>
    <xf numFmtId="0" fontId="68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47" fillId="14" borderId="0" applyNumberFormat="0" applyBorder="0" applyAlignment="0" applyProtection="0"/>
    <xf numFmtId="0" fontId="69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69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0" borderId="0" applyNumberFormat="0" applyBorder="0" applyAlignment="0" applyProtection="0"/>
    <xf numFmtId="0" fontId="47" fillId="24" borderId="0" applyNumberFormat="0" applyBorder="0" applyAlignment="0" applyProtection="0"/>
    <xf numFmtId="0" fontId="69" fillId="30" borderId="0" applyNumberFormat="0" applyBorder="0" applyAlignment="0" applyProtection="0"/>
    <xf numFmtId="0" fontId="21" fillId="6" borderId="0" applyNumberFormat="0" applyBorder="0" applyAlignment="0" applyProtection="0"/>
    <xf numFmtId="0" fontId="21" fillId="31" borderId="0" applyNumberFormat="0" applyBorder="0" applyAlignment="0" applyProtection="0"/>
    <xf numFmtId="0" fontId="47" fillId="6" borderId="0" applyNumberFormat="0" applyBorder="0" applyAlignment="0" applyProtection="0"/>
    <xf numFmtId="0" fontId="69" fillId="32" borderId="0" applyNumberFormat="0" applyBorder="0" applyAlignment="0" applyProtection="0"/>
    <xf numFmtId="0" fontId="21" fillId="14" borderId="0" applyNumberFormat="0" applyBorder="0" applyAlignment="0" applyProtection="0"/>
    <xf numFmtId="0" fontId="21" fillId="33" borderId="0" applyNumberFormat="0" applyBorder="0" applyAlignment="0" applyProtection="0"/>
    <xf numFmtId="0" fontId="47" fillId="14" borderId="0" applyNumberFormat="0" applyBorder="0" applyAlignment="0" applyProtection="0"/>
    <xf numFmtId="0" fontId="69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35" borderId="0" applyNumberFormat="0" applyBorder="0" applyAlignment="0" applyProtection="0"/>
    <xf numFmtId="0" fontId="47" fillId="5" borderId="0" applyNumberFormat="0" applyBorder="0" applyAlignment="0" applyProtection="0"/>
    <xf numFmtId="0" fontId="6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47" fillId="37" borderId="0" applyNumberFormat="0" applyBorder="0" applyAlignment="0" applyProtection="0"/>
    <xf numFmtId="0" fontId="69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40" borderId="0" applyNumberFormat="0" applyBorder="0" applyAlignment="0" applyProtection="0"/>
    <xf numFmtId="0" fontId="47" fillId="28" borderId="0" applyNumberFormat="0" applyBorder="0" applyAlignment="0" applyProtection="0"/>
    <xf numFmtId="0" fontId="69" fillId="41" borderId="0" applyNumberFormat="0" applyBorder="0" applyAlignment="0" applyProtection="0"/>
    <xf numFmtId="0" fontId="21" fillId="24" borderId="0" applyNumberFormat="0" applyBorder="0" applyAlignment="0" applyProtection="0"/>
    <xf numFmtId="0" fontId="21" fillId="42" borderId="0" applyNumberFormat="0" applyBorder="0" applyAlignment="0" applyProtection="0"/>
    <xf numFmtId="0" fontId="47" fillId="24" borderId="0" applyNumberFormat="0" applyBorder="0" applyAlignment="0" applyProtection="0"/>
    <xf numFmtId="0" fontId="69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1" borderId="0" applyNumberFormat="0" applyBorder="0" applyAlignment="0" applyProtection="0"/>
    <xf numFmtId="0" fontId="47" fillId="44" borderId="0" applyNumberFormat="0" applyBorder="0" applyAlignment="0" applyProtection="0"/>
    <xf numFmtId="0" fontId="69" fillId="4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7" fillId="33" borderId="0" applyNumberFormat="0" applyBorder="0" applyAlignment="0" applyProtection="0"/>
    <xf numFmtId="0" fontId="69" fillId="46" borderId="0" applyNumberFormat="0" applyBorder="0" applyAlignment="0" applyProtection="0"/>
    <xf numFmtId="0" fontId="21" fillId="40" borderId="0" applyNumberFormat="0" applyBorder="0" applyAlignment="0" applyProtection="0"/>
    <xf numFmtId="0" fontId="21" fillId="28" borderId="0" applyNumberFormat="0" applyBorder="0" applyAlignment="0" applyProtection="0"/>
    <xf numFmtId="0" fontId="47" fillId="40" borderId="0" applyNumberFormat="0" applyBorder="0" applyAlignment="0" applyProtection="0"/>
    <xf numFmtId="0" fontId="69" fillId="4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48" fillId="12" borderId="0" applyNumberFormat="0" applyBorder="0" applyAlignment="0" applyProtection="0"/>
    <xf numFmtId="0" fontId="70" fillId="48" borderId="0" applyNumberFormat="0" applyBorder="0" applyAlignment="0" applyProtection="0"/>
    <xf numFmtId="0" fontId="23" fillId="49" borderId="1" applyNumberFormat="0" applyAlignment="0" applyProtection="0"/>
    <xf numFmtId="0" fontId="40" fillId="50" borderId="1" applyNumberFormat="0" applyAlignment="0" applyProtection="0"/>
    <xf numFmtId="0" fontId="49" fillId="49" borderId="1" applyNumberFormat="0" applyAlignment="0" applyProtection="0"/>
    <xf numFmtId="0" fontId="71" fillId="51" borderId="2" applyNumberFormat="0" applyAlignment="0" applyProtection="0"/>
    <xf numFmtId="0" fontId="24" fillId="52" borderId="3" applyNumberFormat="0" applyAlignment="0" applyProtection="0"/>
    <xf numFmtId="0" fontId="24" fillId="52" borderId="3" applyNumberFormat="0" applyAlignment="0" applyProtection="0"/>
    <xf numFmtId="0" fontId="50" fillId="52" borderId="3" applyNumberFormat="0" applyAlignment="0" applyProtection="0"/>
    <xf numFmtId="0" fontId="72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52" fillId="14" borderId="0" applyNumberFormat="0" applyBorder="0" applyAlignment="0" applyProtection="0"/>
    <xf numFmtId="0" fontId="74" fillId="54" borderId="0" applyNumberFormat="0" applyBorder="0" applyAlignment="0" applyProtection="0"/>
    <xf numFmtId="0" fontId="27" fillId="0" borderId="5" applyNumberFormat="0" applyFill="0" applyAlignment="0" applyProtection="0"/>
    <xf numFmtId="0" fontId="41" fillId="0" borderId="6" applyNumberFormat="0" applyFill="0" applyAlignment="0" applyProtection="0"/>
    <xf numFmtId="0" fontId="53" fillId="0" borderId="5" applyNumberFormat="0" applyFill="0" applyAlignment="0" applyProtection="0"/>
    <xf numFmtId="0" fontId="75" fillId="0" borderId="7" applyNumberFormat="0" applyFill="0" applyAlignment="0" applyProtection="0"/>
    <xf numFmtId="0" fontId="28" fillId="0" borderId="8" applyNumberFormat="0" applyFill="0" applyAlignment="0" applyProtection="0"/>
    <xf numFmtId="0" fontId="42" fillId="0" borderId="9" applyNumberFormat="0" applyFill="0" applyAlignment="0" applyProtection="0"/>
    <xf numFmtId="0" fontId="54" fillId="0" borderId="8" applyNumberFormat="0" applyFill="0" applyAlignment="0" applyProtection="0"/>
    <xf numFmtId="0" fontId="76" fillId="0" borderId="10" applyNumberFormat="0" applyFill="0" applyAlignment="0" applyProtection="0"/>
    <xf numFmtId="0" fontId="29" fillId="0" borderId="11" applyNumberFormat="0" applyFill="0" applyAlignment="0" applyProtection="0"/>
    <xf numFmtId="0" fontId="43" fillId="0" borderId="12" applyNumberFormat="0" applyFill="0" applyAlignment="0" applyProtection="0"/>
    <xf numFmtId="0" fontId="55" fillId="0" borderId="11" applyNumberFormat="0" applyFill="0" applyAlignment="0" applyProtection="0"/>
    <xf numFmtId="0" fontId="7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19" borderId="1" applyNumberFormat="0" applyAlignment="0" applyProtection="0"/>
    <xf numFmtId="0" fontId="30" fillId="11" borderId="1" applyNumberFormat="0" applyAlignment="0" applyProtection="0"/>
    <xf numFmtId="0" fontId="56" fillId="19" borderId="1" applyNumberFormat="0" applyAlignment="0" applyProtection="0"/>
    <xf numFmtId="0" fontId="78" fillId="55" borderId="2" applyNumberFormat="0" applyAlignment="0" applyProtection="0"/>
    <xf numFmtId="0" fontId="31" fillId="0" borderId="14" applyNumberFormat="0" applyFill="0" applyAlignment="0" applyProtection="0"/>
    <xf numFmtId="0" fontId="44" fillId="0" borderId="15" applyNumberFormat="0" applyFill="0" applyAlignment="0" applyProtection="0"/>
    <xf numFmtId="0" fontId="57" fillId="0" borderId="14" applyNumberFormat="0" applyFill="0" applyAlignment="0" applyProtection="0"/>
    <xf numFmtId="0" fontId="79" fillId="0" borderId="16" applyNumberFormat="0" applyFill="0" applyAlignment="0" applyProtection="0"/>
    <xf numFmtId="0" fontId="32" fillId="19" borderId="0" applyNumberFormat="0" applyBorder="0" applyAlignment="0" applyProtection="0"/>
    <xf numFmtId="0" fontId="45" fillId="19" borderId="0" applyNumberFormat="0" applyBorder="0" applyAlignment="0" applyProtection="0"/>
    <xf numFmtId="0" fontId="58" fillId="19" borderId="0" applyNumberFormat="0" applyBorder="0" applyAlignment="0" applyProtection="0"/>
    <xf numFmtId="0" fontId="80" fillId="56" borderId="0" applyNumberFormat="0" applyBorder="0" applyAlignment="0" applyProtection="0"/>
    <xf numFmtId="0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 wrapText="1"/>
      <protection/>
    </xf>
    <xf numFmtId="0" fontId="36" fillId="0" borderId="0">
      <alignment/>
      <protection/>
    </xf>
    <xf numFmtId="0" fontId="0" fillId="8" borderId="17" applyNumberFormat="0" applyFont="0" applyAlignment="0" applyProtection="0"/>
    <xf numFmtId="0" fontId="0" fillId="8" borderId="17" applyNumberFormat="0" applyFont="0" applyAlignment="0" applyProtection="0"/>
    <xf numFmtId="0" fontId="68" fillId="57" borderId="18" applyNumberFormat="0" applyFont="0" applyAlignment="0" applyProtection="0"/>
    <xf numFmtId="0" fontId="33" fillId="49" borderId="19" applyNumberFormat="0" applyAlignment="0" applyProtection="0"/>
    <xf numFmtId="0" fontId="33" fillId="50" borderId="19" applyNumberFormat="0" applyAlignment="0" applyProtection="0"/>
    <xf numFmtId="0" fontId="59" fillId="49" borderId="19" applyNumberFormat="0" applyAlignment="0" applyProtection="0"/>
    <xf numFmtId="0" fontId="81" fillId="51" borderId="20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5" fillId="0" borderId="22" applyNumberFormat="0" applyFill="0" applyAlignment="0" applyProtection="0"/>
    <xf numFmtId="0" fontId="38" fillId="0" borderId="21" applyNumberFormat="0" applyFill="0" applyAlignment="0" applyProtection="0"/>
    <xf numFmtId="0" fontId="83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5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24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 horizontal="left"/>
    </xf>
    <xf numFmtId="168" fontId="9" fillId="2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8" fontId="9" fillId="2" borderId="25" xfId="0" applyNumberFormat="1" applyFont="1" applyFill="1" applyBorder="1" applyAlignment="1">
      <alignment/>
    </xf>
    <xf numFmtId="172" fontId="9" fillId="2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 applyProtection="1">
      <alignment horizontal="right" vertical="top"/>
      <protection locked="0"/>
    </xf>
    <xf numFmtId="4" fontId="36" fillId="2" borderId="27" xfId="0" applyNumberFormat="1" applyFont="1" applyFill="1" applyBorder="1" applyAlignment="1" applyProtection="1">
      <alignment horizontal="right" vertical="top"/>
      <protection locked="0"/>
    </xf>
    <xf numFmtId="4" fontId="36" fillId="2" borderId="28" xfId="0" applyNumberFormat="1" applyFont="1" applyFill="1" applyBorder="1" applyAlignment="1" applyProtection="1">
      <alignment horizontal="right" vertical="top"/>
      <protection locked="0"/>
    </xf>
    <xf numFmtId="0" fontId="37" fillId="0" borderId="24" xfId="174" applyFont="1" applyFill="1" applyBorder="1" applyAlignment="1" applyProtection="1">
      <alignment wrapText="1"/>
      <protection locked="0"/>
    </xf>
    <xf numFmtId="0" fontId="37" fillId="0" borderId="24" xfId="174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44" fontId="14" fillId="58" borderId="2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4" fontId="10" fillId="2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15" fontId="9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39" fontId="9" fillId="0" borderId="0" xfId="0" applyNumberFormat="1" applyFont="1" applyFill="1" applyBorder="1" applyAlignment="1" applyProtection="1">
      <alignment/>
      <protection/>
    </xf>
    <xf numFmtId="0" fontId="37" fillId="58" borderId="24" xfId="174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9" fillId="59" borderId="0" xfId="0" applyFont="1" applyFill="1" applyBorder="1" applyAlignment="1">
      <alignment horizontal="left"/>
    </xf>
    <xf numFmtId="0" fontId="9" fillId="59" borderId="0" xfId="0" applyFont="1" applyFill="1" applyBorder="1" applyAlignment="1">
      <alignment/>
    </xf>
    <xf numFmtId="0" fontId="37" fillId="58" borderId="24" xfId="174" applyFont="1" applyFill="1" applyBorder="1" applyAlignment="1" applyProtection="1">
      <alignment horizontal="center" wrapText="1"/>
      <protection locked="0"/>
    </xf>
    <xf numFmtId="0" fontId="36" fillId="58" borderId="24" xfId="174" applyFont="1" applyFill="1" applyBorder="1" applyAlignment="1" applyProtection="1">
      <alignment wrapText="1"/>
      <protection locked="0"/>
    </xf>
    <xf numFmtId="0" fontId="4" fillId="60" borderId="24" xfId="0" applyNumberFormat="1" applyFont="1" applyFill="1" applyBorder="1" applyAlignment="1" applyProtection="1">
      <alignment horizontal="center" wrapText="1"/>
      <protection/>
    </xf>
    <xf numFmtId="0" fontId="4" fillId="60" borderId="24" xfId="0" applyNumberFormat="1" applyFont="1" applyFill="1" applyBorder="1" applyAlignment="1" applyProtection="1">
      <alignment horizontal="center" wrapText="1"/>
      <protection locked="0"/>
    </xf>
    <xf numFmtId="0" fontId="4" fillId="61" borderId="24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40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9" fillId="0" borderId="3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0" fontId="9" fillId="0" borderId="0" xfId="0" applyNumberFormat="1" applyFont="1" applyBorder="1" applyAlignment="1">
      <alignment/>
    </xf>
    <xf numFmtId="40" fontId="9" fillId="0" borderId="25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81" fontId="9" fillId="0" borderId="0" xfId="0" applyNumberFormat="1" applyFont="1" applyFill="1" applyAlignment="1" applyProtection="1">
      <alignment/>
      <protection/>
    </xf>
    <xf numFmtId="181" fontId="9" fillId="0" borderId="25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>
      <alignment horizontal="right"/>
    </xf>
    <xf numFmtId="181" fontId="9" fillId="0" borderId="30" xfId="0" applyNumberFormat="1" applyFont="1" applyBorder="1" applyAlignment="1">
      <alignment/>
    </xf>
    <xf numFmtId="0" fontId="9" fillId="0" borderId="25" xfId="0" applyFont="1" applyBorder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165" applyFont="1">
      <alignment/>
      <protection/>
    </xf>
    <xf numFmtId="172" fontId="9" fillId="0" borderId="0" xfId="165" applyNumberFormat="1" applyFont="1" applyBorder="1">
      <alignment/>
      <protection/>
    </xf>
    <xf numFmtId="0" fontId="8" fillId="0" borderId="0" xfId="165" applyFont="1">
      <alignment/>
      <protection/>
    </xf>
    <xf numFmtId="4" fontId="9" fillId="0" borderId="30" xfId="165" applyNumberFormat="1" applyFont="1" applyBorder="1">
      <alignment/>
      <protection/>
    </xf>
    <xf numFmtId="0" fontId="9" fillId="0" borderId="31" xfId="0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6" xfId="0" applyFont="1" applyBorder="1" applyAlignment="1">
      <alignment/>
    </xf>
    <xf numFmtId="4" fontId="9" fillId="0" borderId="29" xfId="0" applyNumberFormat="1" applyFont="1" applyBorder="1" applyAlignment="1">
      <alignment/>
    </xf>
    <xf numFmtId="0" fontId="9" fillId="0" borderId="33" xfId="0" applyFont="1" applyBorder="1" applyAlignment="1">
      <alignment/>
    </xf>
    <xf numFmtId="4" fontId="9" fillId="0" borderId="27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5" xfId="0" applyFont="1" applyBorder="1" applyAlignment="1">
      <alignment/>
    </xf>
    <xf numFmtId="4" fontId="9" fillId="0" borderId="28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168" fontId="9" fillId="0" borderId="35" xfId="0" applyNumberFormat="1" applyFont="1" applyBorder="1" applyAlignment="1">
      <alignment/>
    </xf>
    <xf numFmtId="4" fontId="9" fillId="0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4" fontId="9" fillId="0" borderId="36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39" fontId="9" fillId="9" borderId="26" xfId="0" applyNumberFormat="1" applyFont="1" applyFill="1" applyBorder="1" applyAlignment="1">
      <alignment horizontal="center"/>
    </xf>
    <xf numFmtId="39" fontId="9" fillId="9" borderId="25" xfId="0" applyNumberFormat="1" applyFont="1" applyFill="1" applyBorder="1" applyAlignment="1">
      <alignment horizontal="center"/>
    </xf>
    <xf numFmtId="0" fontId="9" fillId="9" borderId="25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7" fontId="61" fillId="0" borderId="0" xfId="0" applyNumberFormat="1" applyFont="1" applyFill="1" applyAlignment="1">
      <alignment horizontal="center"/>
    </xf>
    <xf numFmtId="39" fontId="9" fillId="9" borderId="37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9" borderId="26" xfId="0" applyFont="1" applyFill="1" applyBorder="1" applyAlignment="1">
      <alignment/>
    </xf>
    <xf numFmtId="39" fontId="9" fillId="9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61" fillId="0" borderId="0" xfId="0" applyNumberFormat="1" applyFont="1" applyFill="1" applyAlignment="1">
      <alignment/>
    </xf>
    <xf numFmtId="177" fontId="6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25" xfId="0" applyFont="1" applyBorder="1" applyAlignment="1">
      <alignment horizontal="left"/>
    </xf>
    <xf numFmtId="168" fontId="9" fillId="0" borderId="25" xfId="0" applyNumberFormat="1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horizontal="left"/>
      <protection/>
    </xf>
    <xf numFmtId="168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16" fontId="9" fillId="0" borderId="25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71" fontId="9" fillId="9" borderId="25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 horizontal="center" wrapText="1"/>
      <protection/>
    </xf>
    <xf numFmtId="182" fontId="65" fillId="0" borderId="0" xfId="0" applyNumberFormat="1" applyFont="1" applyBorder="1" applyAlignment="1" applyProtection="1">
      <alignment horizontal="center" vertical="top"/>
      <protection/>
    </xf>
    <xf numFmtId="8" fontId="9" fillId="9" borderId="25" xfId="0" applyNumberFormat="1" applyFont="1" applyFill="1" applyBorder="1" applyAlignment="1" applyProtection="1">
      <alignment horizontal="center"/>
      <protection/>
    </xf>
    <xf numFmtId="39" fontId="9" fillId="62" borderId="25" xfId="0" applyNumberFormat="1" applyFont="1" applyFill="1" applyBorder="1" applyAlignment="1" applyProtection="1">
      <alignment horizontal="center"/>
      <protection/>
    </xf>
    <xf numFmtId="0" fontId="9" fillId="62" borderId="25" xfId="0" applyFont="1" applyFill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7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/>
    </xf>
    <xf numFmtId="0" fontId="66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3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/>
      <protection/>
    </xf>
    <xf numFmtId="0" fontId="67" fillId="0" borderId="0" xfId="0" applyFont="1" applyAlignment="1" applyProtection="1">
      <alignment/>
      <protection/>
    </xf>
    <xf numFmtId="4" fontId="9" fillId="0" borderId="36" xfId="0" applyNumberFormat="1" applyFont="1" applyBorder="1" applyAlignment="1">
      <alignment/>
    </xf>
    <xf numFmtId="44" fontId="36" fillId="58" borderId="24" xfId="174" applyNumberFormat="1" applyFont="1" applyFill="1" applyBorder="1" applyAlignment="1" applyProtection="1">
      <alignment wrapText="1"/>
      <protection locked="0"/>
    </xf>
    <xf numFmtId="184" fontId="37" fillId="0" borderId="24" xfId="174" applyNumberFormat="1" applyFont="1" applyFill="1" applyBorder="1" applyAlignment="1" applyProtection="1">
      <alignment horizontal="center" wrapText="1"/>
      <protection locked="0"/>
    </xf>
    <xf numFmtId="184" fontId="4" fillId="61" borderId="24" xfId="0" applyNumberFormat="1" applyFont="1" applyFill="1" applyBorder="1" applyAlignment="1" applyProtection="1">
      <alignment horizontal="center" wrapText="1"/>
      <protection locked="0"/>
    </xf>
    <xf numFmtId="184" fontId="36" fillId="58" borderId="24" xfId="174" applyNumberFormat="1" applyFont="1" applyFill="1" applyBorder="1" applyAlignment="1" applyProtection="1">
      <alignment wrapText="1"/>
      <protection locked="0"/>
    </xf>
    <xf numFmtId="184" fontId="37" fillId="58" borderId="24" xfId="174" applyNumberFormat="1" applyFont="1" applyFill="1" applyBorder="1" applyAlignment="1" applyProtection="1">
      <alignment horizontal="center" wrapText="1"/>
      <protection locked="0"/>
    </xf>
    <xf numFmtId="184" fontId="5" fillId="0" borderId="0" xfId="0" applyNumberFormat="1" applyFont="1" applyFill="1" applyBorder="1" applyAlignment="1" applyProtection="1">
      <alignment/>
      <protection locked="0"/>
    </xf>
    <xf numFmtId="184" fontId="0" fillId="0" borderId="32" xfId="0" applyNumberFormat="1" applyBorder="1" applyAlignment="1" applyProtection="1">
      <alignment horizontal="left"/>
      <protection locked="0"/>
    </xf>
    <xf numFmtId="184" fontId="0" fillId="0" borderId="33" xfId="0" applyNumberFormat="1" applyBorder="1" applyAlignment="1" applyProtection="1">
      <alignment horizontal="left"/>
      <protection locked="0"/>
    </xf>
    <xf numFmtId="184" fontId="0" fillId="0" borderId="0" xfId="165" applyNumberFormat="1" applyFont="1" applyFill="1" applyBorder="1" applyProtection="1">
      <alignment/>
      <protection locked="0"/>
    </xf>
    <xf numFmtId="184" fontId="0" fillId="0" borderId="0" xfId="165" applyNumberFormat="1" applyFont="1" applyProtection="1">
      <alignment/>
      <protection locked="0"/>
    </xf>
    <xf numFmtId="184" fontId="5" fillId="0" borderId="0" xfId="0" applyNumberFormat="1" applyFont="1" applyAlignment="1" applyProtection="1">
      <alignment/>
      <protection locked="0"/>
    </xf>
    <xf numFmtId="0" fontId="9" fillId="0" borderId="38" xfId="0" applyFont="1" applyBorder="1" applyAlignment="1">
      <alignment horizontal="left"/>
    </xf>
    <xf numFmtId="172" fontId="9" fillId="2" borderId="39" xfId="0" applyNumberFormat="1" applyFont="1" applyFill="1" applyBorder="1" applyAlignment="1">
      <alignment/>
    </xf>
    <xf numFmtId="0" fontId="9" fillId="0" borderId="40" xfId="0" applyFont="1" applyBorder="1" applyAlignment="1">
      <alignment horizontal="left"/>
    </xf>
    <xf numFmtId="4" fontId="39" fillId="2" borderId="41" xfId="0" applyNumberFormat="1" applyFont="1" applyFill="1" applyBorder="1" applyAlignment="1" applyProtection="1">
      <alignment horizontal="right" vertical="top"/>
      <protection locked="0"/>
    </xf>
    <xf numFmtId="181" fontId="39" fillId="2" borderId="41" xfId="0" applyNumberFormat="1" applyFont="1" applyFill="1" applyBorder="1" applyAlignment="1" applyProtection="1">
      <alignment horizontal="right" vertical="top"/>
      <protection locked="0"/>
    </xf>
    <xf numFmtId="181" fontId="9" fillId="2" borderId="41" xfId="0" applyNumberFormat="1" applyFont="1" applyFill="1" applyBorder="1" applyAlignment="1" applyProtection="1">
      <alignment/>
      <protection locked="0"/>
    </xf>
    <xf numFmtId="0" fontId="9" fillId="0" borderId="40" xfId="165" applyFont="1" applyBorder="1" applyAlignment="1">
      <alignment horizontal="left"/>
      <protection/>
    </xf>
    <xf numFmtId="4" fontId="9" fillId="2" borderId="41" xfId="165" applyNumberFormat="1" applyFont="1" applyFill="1" applyBorder="1" applyProtection="1">
      <alignment/>
      <protection locked="0"/>
    </xf>
    <xf numFmtId="4" fontId="9" fillId="0" borderId="41" xfId="165" applyNumberFormat="1" applyFont="1" applyBorder="1" applyProtection="1">
      <alignment/>
      <protection/>
    </xf>
    <xf numFmtId="2" fontId="9" fillId="0" borderId="41" xfId="165" applyNumberFormat="1" applyFont="1" applyBorder="1" applyProtection="1">
      <alignment/>
      <protection/>
    </xf>
    <xf numFmtId="180" fontId="9" fillId="0" borderId="41" xfId="165" applyNumberFormat="1" applyFont="1" applyBorder="1" applyProtection="1">
      <alignment/>
      <protection/>
    </xf>
    <xf numFmtId="2" fontId="9" fillId="0" borderId="42" xfId="165" applyNumberFormat="1" applyFont="1" applyBorder="1" applyProtection="1">
      <alignment/>
      <protection/>
    </xf>
    <xf numFmtId="184" fontId="0" fillId="0" borderId="33" xfId="0" applyNumberFormat="1" applyFont="1" applyBorder="1" applyAlignment="1" applyProtection="1">
      <alignment horizontal="left"/>
      <protection locked="0"/>
    </xf>
    <xf numFmtId="184" fontId="0" fillId="0" borderId="34" xfId="0" applyNumberFormat="1" applyFont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/>
      <protection locked="0"/>
    </xf>
    <xf numFmtId="184" fontId="0" fillId="0" borderId="24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19" borderId="24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4" fillId="63" borderId="24" xfId="0" applyNumberFormat="1" applyFont="1" applyFill="1" applyBorder="1" applyAlignment="1" applyProtection="1">
      <alignment horizontal="center" wrapText="1"/>
      <protection locked="0"/>
    </xf>
    <xf numFmtId="0" fontId="36" fillId="0" borderId="24" xfId="0" applyNumberFormat="1" applyFont="1" applyFill="1" applyBorder="1" applyAlignment="1" applyProtection="1">
      <alignment horizontal="right" vertical="top"/>
      <protection locked="0"/>
    </xf>
    <xf numFmtId="2" fontId="36" fillId="0" borderId="24" xfId="0" applyNumberFormat="1" applyFont="1" applyFill="1" applyBorder="1" applyAlignment="1" applyProtection="1">
      <alignment horizontal="right" vertical="top"/>
      <protection/>
    </xf>
    <xf numFmtId="172" fontId="36" fillId="0" borderId="24" xfId="0" applyNumberFormat="1" applyFont="1" applyFill="1" applyBorder="1" applyAlignment="1" applyProtection="1">
      <alignment horizontal="center"/>
      <protection locked="0"/>
    </xf>
    <xf numFmtId="0" fontId="0" fillId="19" borderId="24" xfId="0" applyNumberFormat="1" applyFont="1" applyFill="1" applyBorder="1" applyAlignment="1" applyProtection="1" quotePrefix="1">
      <alignment/>
      <protection locked="0"/>
    </xf>
    <xf numFmtId="0" fontId="85" fillId="58" borderId="43" xfId="0" applyFont="1" applyFill="1" applyBorder="1" applyAlignment="1">
      <alignment horizontal="left" vertical="top"/>
    </xf>
    <xf numFmtId="0" fontId="85" fillId="58" borderId="43" xfId="0" applyFont="1" applyFill="1" applyBorder="1" applyAlignment="1" quotePrefix="1">
      <alignment horizontal="left" vertical="top"/>
    </xf>
    <xf numFmtId="172" fontId="85" fillId="64" borderId="44" xfId="0" applyNumberFormat="1" applyFont="1" applyFill="1" applyBorder="1" applyAlignment="1">
      <alignment horizontal="left" vertical="top"/>
    </xf>
    <xf numFmtId="188" fontId="9" fillId="0" borderId="30" xfId="0" applyNumberFormat="1" applyFont="1" applyFill="1" applyBorder="1" applyAlignment="1">
      <alignment/>
    </xf>
    <xf numFmtId="188" fontId="9" fillId="0" borderId="0" xfId="0" applyNumberFormat="1" applyFont="1" applyAlignment="1">
      <alignment/>
    </xf>
    <xf numFmtId="0" fontId="0" fillId="59" borderId="0" xfId="0" applyFill="1" applyAlignment="1">
      <alignment/>
    </xf>
    <xf numFmtId="0" fontId="9" fillId="0" borderId="45" xfId="165" applyFont="1" applyBorder="1" applyAlignment="1" applyProtection="1">
      <alignment horizontal="left"/>
      <protection/>
    </xf>
    <xf numFmtId="0" fontId="9" fillId="0" borderId="46" xfId="165" applyFont="1" applyBorder="1" applyAlignment="1" applyProtection="1">
      <alignment horizontal="left"/>
      <protection/>
    </xf>
    <xf numFmtId="0" fontId="9" fillId="0" borderId="47" xfId="165" applyFont="1" applyBorder="1" applyAlignment="1" applyProtection="1">
      <alignment horizontal="left"/>
      <protection/>
    </xf>
    <xf numFmtId="0" fontId="9" fillId="0" borderId="3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0" xfId="165" applyFont="1" applyBorder="1" applyAlignment="1" applyProtection="1">
      <alignment horizontal="left"/>
      <protection/>
    </xf>
    <xf numFmtId="0" fontId="9" fillId="0" borderId="37" xfId="165" applyFont="1" applyBorder="1" applyAlignment="1" applyProtection="1">
      <alignment horizontal="left"/>
      <protection/>
    </xf>
    <xf numFmtId="0" fontId="9" fillId="0" borderId="48" xfId="165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37" xfId="165" applyFont="1" applyBorder="1" applyAlignment="1">
      <alignment horizontal="left"/>
      <protection/>
    </xf>
    <xf numFmtId="0" fontId="9" fillId="0" borderId="48" xfId="165" applyFont="1" applyBorder="1" applyAlignment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left"/>
      <protection/>
    </xf>
    <xf numFmtId="168" fontId="9" fillId="9" borderId="25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25" xfId="0" applyNumberFormat="1" applyFont="1" applyBorder="1" applyAlignment="1" applyProtection="1">
      <alignment horizontal="center"/>
      <protection/>
    </xf>
    <xf numFmtId="49" fontId="9" fillId="0" borderId="25" xfId="0" applyNumberFormat="1" applyFont="1" applyBorder="1" applyAlignment="1" applyProtection="1">
      <alignment horizontal="center"/>
      <protection/>
    </xf>
    <xf numFmtId="171" fontId="9" fillId="9" borderId="25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1" fontId="9" fillId="9" borderId="31" xfId="0" applyNumberFormat="1" applyFont="1" applyFill="1" applyBorder="1" applyAlignment="1" applyProtection="1">
      <alignment horizontal="center"/>
      <protection/>
    </xf>
    <xf numFmtId="0" fontId="9" fillId="9" borderId="3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7" fontId="9" fillId="9" borderId="25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51" xfId="165" applyFont="1" applyBorder="1" applyAlignment="1" applyProtection="1">
      <alignment vertical="top" wrapText="1"/>
      <protection locked="0"/>
    </xf>
    <xf numFmtId="0" fontId="9" fillId="0" borderId="52" xfId="165" applyFont="1" applyBorder="1" applyAlignment="1">
      <alignment vertical="top" wrapText="1"/>
      <protection/>
    </xf>
    <xf numFmtId="0" fontId="9" fillId="0" borderId="53" xfId="165" applyFont="1" applyBorder="1" applyAlignment="1">
      <alignment vertical="top" wrapText="1"/>
      <protection/>
    </xf>
    <xf numFmtId="0" fontId="9" fillId="0" borderId="54" xfId="165" applyFont="1" applyBorder="1" applyAlignment="1">
      <alignment vertical="top" wrapText="1"/>
      <protection/>
    </xf>
    <xf numFmtId="0" fontId="9" fillId="0" borderId="0" xfId="165" applyFont="1" applyBorder="1" applyAlignment="1">
      <alignment vertical="top" wrapText="1"/>
      <protection/>
    </xf>
    <xf numFmtId="0" fontId="9" fillId="0" borderId="55" xfId="165" applyFont="1" applyBorder="1" applyAlignment="1">
      <alignment vertical="top" wrapText="1"/>
      <protection/>
    </xf>
    <xf numFmtId="0" fontId="9" fillId="0" borderId="56" xfId="165" applyFont="1" applyBorder="1" applyAlignment="1">
      <alignment vertical="top" wrapText="1"/>
      <protection/>
    </xf>
    <xf numFmtId="0" fontId="9" fillId="0" borderId="35" xfId="165" applyFont="1" applyBorder="1" applyAlignment="1">
      <alignment vertical="top" wrapText="1"/>
      <protection/>
    </xf>
    <xf numFmtId="0" fontId="9" fillId="0" borderId="57" xfId="165" applyFont="1" applyBorder="1" applyAlignment="1">
      <alignment vertical="top" wrapText="1"/>
      <protection/>
    </xf>
    <xf numFmtId="0" fontId="9" fillId="0" borderId="0" xfId="0" applyFont="1" applyAlignment="1">
      <alignment/>
    </xf>
    <xf numFmtId="39" fontId="9" fillId="9" borderId="26" xfId="0" applyNumberFormat="1" applyFont="1" applyFill="1" applyBorder="1" applyAlignment="1">
      <alignment horizontal="center"/>
    </xf>
    <xf numFmtId="177" fontId="61" fillId="0" borderId="2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7" fontId="61" fillId="0" borderId="0" xfId="0" applyNumberFormat="1" applyFont="1" applyFill="1" applyAlignment="1">
      <alignment/>
    </xf>
    <xf numFmtId="39" fontId="9" fillId="9" borderId="37" xfId="0" applyNumberFormat="1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168" fontId="9" fillId="9" borderId="25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168" fontId="9" fillId="0" borderId="25" xfId="0" applyNumberFormat="1" applyFont="1" applyBorder="1" applyAlignment="1" applyProtection="1">
      <alignment horizontal="center"/>
      <protection/>
    </xf>
    <xf numFmtId="168" fontId="9" fillId="0" borderId="25" xfId="0" applyNumberFormat="1" applyFont="1" applyBorder="1" applyAlignment="1" applyProtection="1">
      <alignment horizontal="right"/>
      <protection/>
    </xf>
    <xf numFmtId="168" fontId="9" fillId="0" borderId="25" xfId="0" applyNumberFormat="1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/>
      <protection/>
    </xf>
    <xf numFmtId="40" fontId="9" fillId="0" borderId="25" xfId="0" applyNumberFormat="1" applyFont="1" applyBorder="1" applyAlignment="1" applyProtection="1">
      <alignment/>
      <protection/>
    </xf>
    <xf numFmtId="49" fontId="8" fillId="0" borderId="0" xfId="0" applyNumberFormat="1" applyFont="1" applyAlignment="1">
      <alignment horizontal="left"/>
    </xf>
  </cellXfs>
  <cellStyles count="18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3 2" xfId="168"/>
    <cellStyle name="Normal 3 3" xfId="169"/>
    <cellStyle name="Normal 4" xfId="170"/>
    <cellStyle name="Normal 5" xfId="171"/>
    <cellStyle name="Normal 5 2" xfId="172"/>
    <cellStyle name="Normal 6" xfId="173"/>
    <cellStyle name="Normal_Sheet1" xfId="174"/>
    <cellStyle name="Note" xfId="175"/>
    <cellStyle name="Note 2" xfId="176"/>
    <cellStyle name="Note 3" xfId="177"/>
    <cellStyle name="Output" xfId="178"/>
    <cellStyle name="Output 2" xfId="179"/>
    <cellStyle name="Output 3" xfId="180"/>
    <cellStyle name="Output 4" xfId="181"/>
    <cellStyle name="Percent" xfId="182"/>
    <cellStyle name="Title" xfId="183"/>
    <cellStyle name="Title 2" xfId="184"/>
    <cellStyle name="Title 3" xfId="185"/>
    <cellStyle name="Title 4" xfId="186"/>
    <cellStyle name="Total" xfId="187"/>
    <cellStyle name="Total 2" xfId="188"/>
    <cellStyle name="Total 3" xfId="189"/>
    <cellStyle name="Total 4" xfId="190"/>
    <cellStyle name="Warning Text" xfId="191"/>
    <cellStyle name="Warning Text 2" xfId="192"/>
    <cellStyle name="Warning Text 3" xfId="193"/>
    <cellStyle name="Warning Text 4" xfId="194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8.421875" style="12" customWidth="1"/>
    <col min="2" max="2" width="10.421875" style="12" customWidth="1"/>
    <col min="3" max="3" width="16.28125" style="12" customWidth="1"/>
    <col min="4" max="4" width="9.140625" style="12" customWidth="1"/>
    <col min="5" max="5" width="14.421875" style="12" customWidth="1"/>
    <col min="6" max="6" width="9.140625" style="12" customWidth="1"/>
    <col min="7" max="16384" width="9.140625" style="14" customWidth="1"/>
  </cols>
  <sheetData>
    <row r="1" spans="1:11" s="15" customFormat="1" ht="20.25">
      <c r="A1" s="62" t="s">
        <v>119</v>
      </c>
      <c r="B1" s="63"/>
      <c r="C1" s="63"/>
      <c r="D1" s="63"/>
      <c r="E1" s="63"/>
      <c r="F1" s="63"/>
      <c r="I1"/>
      <c r="J1"/>
      <c r="K1"/>
    </row>
    <row r="2" spans="1:11" s="15" customFormat="1" ht="21">
      <c r="A2" s="65" t="s">
        <v>117</v>
      </c>
      <c r="B2" s="63"/>
      <c r="C2" s="63"/>
      <c r="D2" s="63"/>
      <c r="E2" s="63"/>
      <c r="F2" s="63"/>
      <c r="I2"/>
      <c r="J2"/>
      <c r="K2"/>
    </row>
    <row r="3" spans="1:11" s="15" customFormat="1" ht="21">
      <c r="A3" s="65" t="s">
        <v>118</v>
      </c>
      <c r="B3" s="63"/>
      <c r="C3" s="63"/>
      <c r="D3" s="63"/>
      <c r="E3" s="63"/>
      <c r="F3" s="63"/>
      <c r="I3"/>
      <c r="J3"/>
      <c r="K3"/>
    </row>
    <row r="4" spans="1:11" s="15" customFormat="1" ht="21">
      <c r="A4" s="65" t="s">
        <v>120</v>
      </c>
      <c r="B4" s="63"/>
      <c r="C4" s="63"/>
      <c r="D4" s="63"/>
      <c r="E4" s="63"/>
      <c r="F4" s="63"/>
      <c r="I4"/>
      <c r="J4"/>
      <c r="K4"/>
    </row>
    <row r="5" spans="1:11" s="15" customFormat="1" ht="21">
      <c r="A5" s="65" t="s">
        <v>124</v>
      </c>
      <c r="B5" s="63"/>
      <c r="C5" s="63"/>
      <c r="D5" s="63"/>
      <c r="E5" s="63"/>
      <c r="F5" s="63"/>
      <c r="I5"/>
      <c r="J5"/>
      <c r="K5"/>
    </row>
    <row r="6" spans="1:11" s="15" customFormat="1" ht="22.5" customHeight="1">
      <c r="A6" s="65" t="s">
        <v>179</v>
      </c>
      <c r="B6" s="63"/>
      <c r="C6" s="63"/>
      <c r="D6" s="63"/>
      <c r="E6" s="63"/>
      <c r="F6" s="63"/>
      <c r="I6"/>
      <c r="J6"/>
      <c r="K6"/>
    </row>
    <row r="7" spans="1:11" s="15" customFormat="1" ht="22.5" customHeight="1">
      <c r="A7" s="65" t="s">
        <v>127</v>
      </c>
      <c r="B7" s="63"/>
      <c r="C7" s="63"/>
      <c r="D7" s="63"/>
      <c r="E7" s="63"/>
      <c r="F7" s="63"/>
      <c r="I7"/>
      <c r="J7"/>
      <c r="K7"/>
    </row>
    <row r="8" spans="1:11" s="15" customFormat="1" ht="22.5" customHeight="1">
      <c r="A8" s="65"/>
      <c r="B8" s="63"/>
      <c r="C8" s="63"/>
      <c r="D8" s="63"/>
      <c r="E8" s="63"/>
      <c r="F8" s="63"/>
      <c r="I8"/>
      <c r="J8"/>
      <c r="K8"/>
    </row>
    <row r="9" spans="1:11" ht="22.5">
      <c r="A9" s="69" t="s">
        <v>123</v>
      </c>
      <c r="B9" s="69"/>
      <c r="C9" s="69"/>
      <c r="D9" s="69"/>
      <c r="E9" s="69"/>
      <c r="F9" s="69"/>
      <c r="G9" s="8"/>
      <c r="H9" s="8"/>
      <c r="I9"/>
      <c r="J9"/>
      <c r="K9"/>
    </row>
    <row r="10" spans="1:11" ht="20.25">
      <c r="A10" s="62" t="s">
        <v>272</v>
      </c>
      <c r="B10" s="14"/>
      <c r="C10" s="14"/>
      <c r="D10" s="14"/>
      <c r="E10" s="14"/>
      <c r="F10" s="14"/>
      <c r="G10"/>
      <c r="H10"/>
      <c r="I10"/>
      <c r="J10"/>
      <c r="K10"/>
    </row>
    <row r="11" spans="1:11" ht="21">
      <c r="A11" s="73">
        <v>1</v>
      </c>
      <c r="B11" s="70" t="s">
        <v>134</v>
      </c>
      <c r="C11"/>
      <c r="D11"/>
      <c r="E11"/>
      <c r="F11"/>
      <c r="G11"/>
      <c r="H11"/>
      <c r="I11"/>
      <c r="J11"/>
      <c r="K11"/>
    </row>
    <row r="12" spans="1:11" ht="21">
      <c r="A12" s="73">
        <v>2</v>
      </c>
      <c r="B12" s="70" t="s">
        <v>133</v>
      </c>
      <c r="C12" s="55"/>
      <c r="D12"/>
      <c r="E12"/>
      <c r="F12"/>
      <c r="G12"/>
      <c r="H12"/>
      <c r="I12"/>
      <c r="J12"/>
      <c r="K12"/>
    </row>
    <row r="13" spans="1:11" ht="15">
      <c r="A13" s="66" t="s">
        <v>121</v>
      </c>
      <c r="B13" s="64" t="s">
        <v>122</v>
      </c>
      <c r="C13" s="14"/>
      <c r="D13"/>
      <c r="E13"/>
      <c r="F13"/>
      <c r="G13"/>
      <c r="H13"/>
      <c r="I13"/>
      <c r="J13"/>
      <c r="K13"/>
    </row>
    <row r="14" spans="1:11" ht="15">
      <c r="A14" s="66" t="s">
        <v>100</v>
      </c>
      <c r="B14" s="67" t="s">
        <v>101</v>
      </c>
      <c r="C14" s="67"/>
      <c r="D14" s="67"/>
      <c r="E14" s="58"/>
      <c r="F14"/>
      <c r="G14"/>
      <c r="H14"/>
      <c r="I14"/>
      <c r="J14"/>
      <c r="K14"/>
    </row>
    <row r="15" spans="1:11" ht="15">
      <c r="A15" s="66" t="s">
        <v>102</v>
      </c>
      <c r="B15" s="67" t="s">
        <v>103</v>
      </c>
      <c r="C15" s="67"/>
      <c r="D15" s="67"/>
      <c r="E15" s="58"/>
      <c r="F15"/>
      <c r="G15"/>
      <c r="H15"/>
      <c r="I15"/>
      <c r="J15"/>
      <c r="K15"/>
    </row>
    <row r="16" spans="1:11" ht="15">
      <c r="A16" s="66" t="s">
        <v>104</v>
      </c>
      <c r="B16" s="67" t="s">
        <v>105</v>
      </c>
      <c r="C16" s="67"/>
      <c r="D16" s="68"/>
      <c r="E16" s="60"/>
      <c r="F16"/>
      <c r="G16"/>
      <c r="H16"/>
      <c r="I16"/>
      <c r="J16"/>
      <c r="K16"/>
    </row>
    <row r="17" spans="1:11" ht="15">
      <c r="A17" s="66" t="s">
        <v>106</v>
      </c>
      <c r="B17" s="67" t="s">
        <v>107</v>
      </c>
      <c r="C17" s="67"/>
      <c r="D17" s="67"/>
      <c r="E17" s="58"/>
      <c r="F17"/>
      <c r="G17"/>
      <c r="H17"/>
      <c r="I17"/>
      <c r="J17"/>
      <c r="K17"/>
    </row>
    <row r="18" spans="1:11" ht="15">
      <c r="A18" s="66" t="s">
        <v>108</v>
      </c>
      <c r="B18" s="67" t="s">
        <v>109</v>
      </c>
      <c r="C18" s="67"/>
      <c r="D18" s="67"/>
      <c r="E18" s="58"/>
      <c r="F18"/>
      <c r="G18"/>
      <c r="H18"/>
      <c r="I18"/>
      <c r="J18"/>
      <c r="K18"/>
    </row>
    <row r="19" spans="1:11" ht="15">
      <c r="A19" s="66" t="s">
        <v>110</v>
      </c>
      <c r="B19" s="67" t="s">
        <v>255</v>
      </c>
      <c r="C19" s="67"/>
      <c r="D19" s="67"/>
      <c r="E19" s="67"/>
      <c r="F19" s="55"/>
      <c r="G19"/>
      <c r="H19"/>
      <c r="I19"/>
      <c r="J19"/>
      <c r="K19"/>
    </row>
    <row r="20" spans="1:11" ht="15">
      <c r="A20" s="66" t="s">
        <v>111</v>
      </c>
      <c r="B20" s="67" t="s">
        <v>256</v>
      </c>
      <c r="C20" s="67"/>
      <c r="D20" s="67"/>
      <c r="E20" s="67"/>
      <c r="F20" s="55"/>
      <c r="G20"/>
      <c r="H20"/>
      <c r="I20"/>
      <c r="J20"/>
      <c r="K20"/>
    </row>
    <row r="21" spans="1:11" ht="15">
      <c r="A21" s="59"/>
      <c r="B21" s="60"/>
      <c r="C21" s="60"/>
      <c r="D21" s="60"/>
      <c r="E21" s="60"/>
      <c r="F21"/>
      <c r="G21"/>
      <c r="H21"/>
      <c r="I21"/>
      <c r="J21"/>
      <c r="K21"/>
    </row>
    <row r="22" spans="1:11" ht="20.25">
      <c r="A22" s="62" t="s">
        <v>257</v>
      </c>
      <c r="B22" s="14"/>
      <c r="C22" s="14"/>
      <c r="D22" s="14"/>
      <c r="E22" s="14"/>
      <c r="F22"/>
      <c r="G22"/>
      <c r="H22"/>
      <c r="I22"/>
      <c r="J22"/>
      <c r="K22"/>
    </row>
    <row r="23" spans="1:11" s="13" customFormat="1" ht="18" customHeight="1">
      <c r="A23" s="73">
        <v>1</v>
      </c>
      <c r="B23" s="70" t="s">
        <v>273</v>
      </c>
      <c r="C23" s="14"/>
      <c r="D23" s="61"/>
      <c r="E23" s="61"/>
      <c r="F23"/>
      <c r="G23"/>
      <c r="H23"/>
      <c r="I23"/>
      <c r="J23"/>
      <c r="K23"/>
    </row>
    <row r="24" spans="1:11" s="13" customFormat="1" ht="15.75" customHeight="1">
      <c r="A24" s="66" t="s">
        <v>258</v>
      </c>
      <c r="B24" s="67" t="s">
        <v>259</v>
      </c>
      <c r="C24"/>
      <c r="D24" s="55"/>
      <c r="E24" s="55"/>
      <c r="F24"/>
      <c r="G24"/>
      <c r="H24"/>
      <c r="I24"/>
      <c r="J24"/>
      <c r="K24"/>
    </row>
    <row r="25" spans="1:11" ht="18" customHeight="1">
      <c r="A25" s="66" t="s">
        <v>260</v>
      </c>
      <c r="B25" s="67" t="s">
        <v>261</v>
      </c>
      <c r="C25"/>
      <c r="D25" s="55"/>
      <c r="E25" s="55"/>
      <c r="F25"/>
      <c r="G25"/>
      <c r="H25"/>
      <c r="I25"/>
      <c r="J25"/>
      <c r="K25"/>
    </row>
    <row r="26" spans="1:11" ht="15">
      <c r="A26" s="66" t="s">
        <v>262</v>
      </c>
      <c r="B26" s="67" t="s">
        <v>263</v>
      </c>
      <c r="C26"/>
      <c r="D26" s="55"/>
      <c r="E26" s="55"/>
      <c r="F26"/>
      <c r="G26"/>
      <c r="H26"/>
      <c r="I26"/>
      <c r="J26"/>
      <c r="K26"/>
    </row>
    <row r="27" spans="1:11" ht="17.25" customHeight="1">
      <c r="A27" s="66" t="s">
        <v>112</v>
      </c>
      <c r="B27" s="67" t="s">
        <v>264</v>
      </c>
      <c r="C27"/>
      <c r="D27" s="55"/>
      <c r="E27" s="55"/>
      <c r="F27"/>
      <c r="G27"/>
      <c r="H27"/>
      <c r="I27"/>
      <c r="J27"/>
      <c r="K27"/>
    </row>
    <row r="28" spans="1:11" ht="17.25" customHeight="1">
      <c r="A28" s="66" t="s">
        <v>113</v>
      </c>
      <c r="B28" s="67" t="s">
        <v>265</v>
      </c>
      <c r="C28"/>
      <c r="D28" s="55"/>
      <c r="E28" s="55"/>
      <c r="F28"/>
      <c r="G28"/>
      <c r="H28"/>
      <c r="I28"/>
      <c r="J28"/>
      <c r="K28"/>
    </row>
    <row r="29" spans="1:11" ht="15.75" customHeight="1">
      <c r="A29" s="66" t="s">
        <v>114</v>
      </c>
      <c r="B29" s="67" t="s">
        <v>266</v>
      </c>
      <c r="C29"/>
      <c r="D29" s="55"/>
      <c r="E29" s="55"/>
      <c r="F29"/>
      <c r="G29"/>
      <c r="H29"/>
      <c r="I29"/>
      <c r="J29"/>
      <c r="K29"/>
    </row>
    <row r="30" spans="1:11" ht="15.75" customHeight="1">
      <c r="A30" s="66" t="s">
        <v>115</v>
      </c>
      <c r="B30" s="67" t="s">
        <v>267</v>
      </c>
      <c r="C30"/>
      <c r="D30" s="55"/>
      <c r="E30" s="55"/>
      <c r="F30"/>
      <c r="G30"/>
      <c r="H30"/>
      <c r="I30"/>
      <c r="J30"/>
      <c r="K30"/>
    </row>
    <row r="31" spans="1:11" ht="15.75" customHeight="1">
      <c r="A31" s="66" t="s">
        <v>116</v>
      </c>
      <c r="B31" s="67" t="s">
        <v>268</v>
      </c>
      <c r="C31"/>
      <c r="D31" s="55"/>
      <c r="E31" s="55"/>
      <c r="F31"/>
      <c r="G31"/>
      <c r="H31"/>
      <c r="I31"/>
      <c r="J31"/>
      <c r="K31"/>
    </row>
    <row r="32" spans="1:11" ht="15.75" customHeight="1">
      <c r="A32" s="66" t="s">
        <v>87</v>
      </c>
      <c r="B32" s="67" t="s">
        <v>269</v>
      </c>
      <c r="C32"/>
      <c r="D32" s="55"/>
      <c r="E32" s="55"/>
      <c r="F32"/>
      <c r="G32"/>
      <c r="H32"/>
      <c r="I32"/>
      <c r="J32"/>
      <c r="K32"/>
    </row>
    <row r="33" spans="1:11" ht="15.75" customHeight="1">
      <c r="A33" s="59"/>
      <c r="B33" s="58"/>
      <c r="C33"/>
      <c r="D33"/>
      <c r="E33"/>
      <c r="F33"/>
      <c r="G33"/>
      <c r="H33"/>
      <c r="I33"/>
      <c r="J33"/>
      <c r="K33"/>
    </row>
    <row r="34" spans="1:11" ht="15.75" customHeight="1">
      <c r="A34" s="71" t="s">
        <v>309</v>
      </c>
      <c r="B34" s="63"/>
      <c r="C34" s="63"/>
      <c r="D34" s="63"/>
      <c r="E34" s="63"/>
      <c r="F34" s="63"/>
      <c r="G34"/>
      <c r="H34"/>
      <c r="I34"/>
      <c r="J34"/>
      <c r="K34"/>
    </row>
    <row r="35" spans="1:11" ht="15.75" customHeight="1">
      <c r="A35" s="2" t="s">
        <v>100</v>
      </c>
      <c r="B35" s="67" t="s">
        <v>270</v>
      </c>
      <c r="C35" s="54"/>
      <c r="D35" s="55"/>
      <c r="E35" s="55"/>
      <c r="F35" s="55"/>
      <c r="G35"/>
      <c r="H35"/>
      <c r="I35"/>
      <c r="J35"/>
      <c r="K35"/>
    </row>
    <row r="36" spans="1:11" ht="15.75" customHeight="1">
      <c r="A36" s="2" t="s">
        <v>100</v>
      </c>
      <c r="B36" s="72" t="s">
        <v>169</v>
      </c>
      <c r="C36" s="54"/>
      <c r="D36" s="55"/>
      <c r="E36" s="55"/>
      <c r="F36" s="55"/>
      <c r="G36"/>
      <c r="H36"/>
      <c r="I36"/>
      <c r="J36"/>
      <c r="K36"/>
    </row>
    <row r="37" spans="1:11" ht="15.75" customHeight="1">
      <c r="A37" s="2" t="s">
        <v>100</v>
      </c>
      <c r="B37" s="72" t="s">
        <v>174</v>
      </c>
      <c r="C37" s="54"/>
      <c r="D37" s="55"/>
      <c r="E37" s="55"/>
      <c r="F37" s="55"/>
      <c r="G37"/>
      <c r="H37"/>
      <c r="I37"/>
      <c r="J37"/>
      <c r="K37"/>
    </row>
    <row r="38" spans="1:11" ht="15.75" customHeight="1">
      <c r="A38" s="2" t="s">
        <v>100</v>
      </c>
      <c r="B38" s="72" t="s">
        <v>175</v>
      </c>
      <c r="C38" s="54"/>
      <c r="D38" s="55"/>
      <c r="E38" s="55"/>
      <c r="F38" s="55"/>
      <c r="G38"/>
      <c r="H38"/>
      <c r="I38"/>
      <c r="J38"/>
      <c r="K38"/>
    </row>
    <row r="39" spans="1:11" ht="15.75" customHeight="1">
      <c r="A39" s="2" t="s">
        <v>100</v>
      </c>
      <c r="B39" s="72" t="s">
        <v>172</v>
      </c>
      <c r="C39" s="54"/>
      <c r="D39" s="55"/>
      <c r="E39" s="55"/>
      <c r="F39" s="55"/>
      <c r="G39"/>
      <c r="H39"/>
      <c r="I39"/>
      <c r="J39"/>
      <c r="K39"/>
    </row>
    <row r="40" spans="1:11" ht="15.75" customHeight="1">
      <c r="A40" s="2" t="s">
        <v>100</v>
      </c>
      <c r="B40" s="72" t="s">
        <v>176</v>
      </c>
      <c r="C40" s="54"/>
      <c r="D40" s="55"/>
      <c r="E40" s="55"/>
      <c r="F40" s="55"/>
      <c r="G40"/>
      <c r="H40"/>
      <c r="I40"/>
      <c r="J40"/>
      <c r="K40"/>
    </row>
    <row r="41" spans="1:11" ht="15.75" customHeight="1">
      <c r="A41" s="2" t="s">
        <v>100</v>
      </c>
      <c r="B41" s="67" t="s">
        <v>177</v>
      </c>
      <c r="C41" s="54"/>
      <c r="D41" s="55"/>
      <c r="E41" s="55"/>
      <c r="F41" s="55"/>
      <c r="G41"/>
      <c r="H41"/>
      <c r="I41"/>
      <c r="J41"/>
      <c r="K41"/>
    </row>
    <row r="42" spans="1:11" s="15" customFormat="1" ht="18.75" customHeight="1">
      <c r="A42" s="2" t="s">
        <v>100</v>
      </c>
      <c r="B42" s="67" t="s">
        <v>177</v>
      </c>
      <c r="C42" s="54"/>
      <c r="D42" s="55"/>
      <c r="E42" s="55"/>
      <c r="F42" s="55"/>
      <c r="G42"/>
      <c r="H42"/>
      <c r="I42"/>
      <c r="J42"/>
      <c r="K42"/>
    </row>
    <row r="43" spans="1:11" s="13" customFormat="1" ht="15.75" customHeight="1">
      <c r="A43" s="58"/>
      <c r="B43"/>
      <c r="C43"/>
      <c r="D43"/>
      <c r="E43"/>
      <c r="F43"/>
      <c r="G43"/>
      <c r="H43"/>
      <c r="I43"/>
      <c r="J43"/>
      <c r="K43"/>
    </row>
    <row r="44" spans="1:11" s="13" customFormat="1" ht="15.75" customHeight="1">
      <c r="A44" s="71" t="s">
        <v>126</v>
      </c>
      <c r="B44"/>
      <c r="C44"/>
      <c r="D44"/>
      <c r="E44"/>
      <c r="F44"/>
      <c r="G44"/>
      <c r="H44"/>
      <c r="I44"/>
      <c r="J44"/>
      <c r="K44"/>
    </row>
    <row r="45" spans="1:11" s="13" customFormat="1" ht="15.75" customHeight="1">
      <c r="A45" s="73">
        <v>1</v>
      </c>
      <c r="B45" s="64" t="s">
        <v>131</v>
      </c>
      <c r="C45" s="56"/>
      <c r="D45" s="56"/>
      <c r="E45" s="56"/>
      <c r="F45" s="56"/>
      <c r="G45"/>
      <c r="H45"/>
      <c r="I45"/>
      <c r="J45"/>
      <c r="K45"/>
    </row>
    <row r="46" spans="1:11" s="13" customFormat="1" ht="15.75" customHeight="1">
      <c r="A46" s="73">
        <v>2</v>
      </c>
      <c r="B46" s="74" t="s">
        <v>271</v>
      </c>
      <c r="C46" s="75"/>
      <c r="D46" s="75"/>
      <c r="E46" s="75"/>
      <c r="F46" s="75"/>
      <c r="G46" s="225"/>
      <c r="H46"/>
      <c r="I46"/>
      <c r="J46"/>
      <c r="K46"/>
    </row>
    <row r="47" spans="1:11" s="13" customFormat="1" ht="15.75" customHeight="1">
      <c r="A47" s="73">
        <v>3</v>
      </c>
      <c r="B47" s="64" t="s">
        <v>132</v>
      </c>
      <c r="C47" s="56"/>
      <c r="D47" s="56"/>
      <c r="E47" s="56"/>
      <c r="F47" s="56"/>
      <c r="G47"/>
      <c r="H47"/>
      <c r="I47"/>
      <c r="J47"/>
      <c r="K47"/>
    </row>
    <row r="48" spans="1:11" s="13" customFormat="1" ht="15.75" customHeight="1">
      <c r="A48" s="64"/>
      <c r="B48" s="56"/>
      <c r="C48" s="56"/>
      <c r="D48" s="56"/>
      <c r="E48" s="56"/>
      <c r="F48" s="56"/>
      <c r="G48"/>
      <c r="H48"/>
      <c r="I48"/>
      <c r="J48"/>
      <c r="K48"/>
    </row>
    <row r="49" spans="1:11" s="13" customFormat="1" ht="15.75" customHeight="1">
      <c r="A49" s="64"/>
      <c r="B49" s="56"/>
      <c r="C49" s="56"/>
      <c r="D49" s="56"/>
      <c r="E49" s="56"/>
      <c r="F49" s="56"/>
      <c r="G49"/>
      <c r="H49"/>
      <c r="I49"/>
      <c r="J49"/>
      <c r="K49"/>
    </row>
    <row r="50" spans="1:11" s="13" customFormat="1" ht="15.75" customHeight="1">
      <c r="A50" s="64"/>
      <c r="B50" s="56"/>
      <c r="C50" s="56"/>
      <c r="D50" s="56"/>
      <c r="E50" s="56"/>
      <c r="F50" s="56"/>
      <c r="G50"/>
      <c r="H50"/>
      <c r="I50"/>
      <c r="J50"/>
      <c r="K50"/>
    </row>
    <row r="51" spans="1:11" ht="15.75" customHeight="1">
      <c r="A51" s="64"/>
      <c r="B51" s="56"/>
      <c r="C51" s="56"/>
      <c r="D51" s="56"/>
      <c r="E51" s="56"/>
      <c r="F51" s="56"/>
      <c r="G51"/>
      <c r="H51"/>
      <c r="I51"/>
      <c r="J51"/>
      <c r="K51"/>
    </row>
    <row r="52" spans="1:11" ht="15.75" customHeight="1">
      <c r="A52" s="64"/>
      <c r="B52" s="56"/>
      <c r="C52" s="56"/>
      <c r="D52" s="56"/>
      <c r="E52" s="56"/>
      <c r="F52" s="56"/>
      <c r="G52"/>
      <c r="H52"/>
      <c r="I52"/>
      <c r="J52"/>
      <c r="K52"/>
    </row>
    <row r="53" spans="1:11" ht="16.5" customHeight="1">
      <c r="A53" s="56"/>
      <c r="B53" s="55"/>
      <c r="C53" s="55"/>
      <c r="D53" s="55"/>
      <c r="E53" s="55"/>
      <c r="F53" s="55"/>
      <c r="G53"/>
      <c r="H53"/>
      <c r="I53"/>
      <c r="J53"/>
      <c r="K53"/>
    </row>
    <row r="54" spans="1:11" s="16" customFormat="1" ht="15.75" customHeight="1">
      <c r="A54" s="55"/>
      <c r="B54" s="55"/>
      <c r="C54" s="55"/>
      <c r="D54" s="55"/>
      <c r="E54" s="55"/>
      <c r="F54" s="55"/>
      <c r="G54"/>
      <c r="H54"/>
      <c r="I54"/>
      <c r="J54"/>
      <c r="K54"/>
    </row>
    <row r="55" spans="1:11" s="16" customFormat="1" ht="15.75" customHeight="1">
      <c r="A55" s="57"/>
      <c r="B55" s="55"/>
      <c r="C55" s="55"/>
      <c r="D55" s="55"/>
      <c r="E55" s="55"/>
      <c r="F55" s="55"/>
      <c r="G55"/>
      <c r="H55"/>
      <c r="I55"/>
      <c r="J55"/>
      <c r="K55"/>
    </row>
    <row r="56" spans="1:11" s="16" customFormat="1" ht="15.75" customHeight="1">
      <c r="A56" s="55"/>
      <c r="B56" s="55"/>
      <c r="C56" s="55"/>
      <c r="D56" s="55"/>
      <c r="E56" s="55"/>
      <c r="F56" s="55"/>
      <c r="G56"/>
      <c r="H56"/>
      <c r="I56"/>
      <c r="J56"/>
      <c r="K56"/>
    </row>
    <row r="57" spans="1:11" s="16" customFormat="1" ht="15.75" customHeight="1">
      <c r="A57" s="64"/>
      <c r="B57" s="55"/>
      <c r="C57" s="55"/>
      <c r="D57" s="55"/>
      <c r="E57" s="55"/>
      <c r="F57" s="55"/>
      <c r="G57"/>
      <c r="H57"/>
      <c r="I57"/>
      <c r="J57"/>
      <c r="K57"/>
    </row>
    <row r="58" spans="1:11" s="16" customFormat="1" ht="15.75" customHeight="1">
      <c r="A58" s="56"/>
      <c r="B58" s="55"/>
      <c r="C58" s="55"/>
      <c r="D58" s="55"/>
      <c r="E58" s="55"/>
      <c r="F58" s="55"/>
      <c r="G58"/>
      <c r="H58"/>
      <c r="I58"/>
      <c r="J58"/>
      <c r="K58"/>
    </row>
    <row r="59" spans="1:11" s="16" customFormat="1" ht="15.75" customHeight="1">
      <c r="A59" s="64"/>
      <c r="B59" s="55"/>
      <c r="C59" s="55"/>
      <c r="D59" s="55"/>
      <c r="E59" s="55"/>
      <c r="F59" s="55"/>
      <c r="G59"/>
      <c r="H59"/>
      <c r="I59"/>
      <c r="J59"/>
      <c r="K59"/>
    </row>
    <row r="60" spans="1:11" s="16" customFormat="1" ht="15.75" customHeight="1">
      <c r="A60" s="56"/>
      <c r="B60" s="55"/>
      <c r="C60" s="55"/>
      <c r="D60" s="55"/>
      <c r="E60" s="55"/>
      <c r="F60" s="55"/>
      <c r="G60"/>
      <c r="H60"/>
      <c r="I60"/>
      <c r="J60"/>
      <c r="K60"/>
    </row>
    <row r="61" spans="1:11" s="16" customFormat="1" ht="15.75" customHeight="1">
      <c r="A61" s="57"/>
      <c r="B61" s="55"/>
      <c r="C61" s="55"/>
      <c r="D61" s="55"/>
      <c r="E61" s="55"/>
      <c r="F61" s="55"/>
      <c r="G61"/>
      <c r="H61"/>
      <c r="I61"/>
      <c r="J61"/>
      <c r="K61"/>
    </row>
    <row r="62" spans="1:11" s="13" customFormat="1" ht="15.75" customHeight="1">
      <c r="A62" s="55"/>
      <c r="B62" s="55"/>
      <c r="C62" s="55"/>
      <c r="D62" s="55"/>
      <c r="E62" s="55"/>
      <c r="F62" s="55"/>
      <c r="G62"/>
      <c r="H62"/>
      <c r="I62"/>
      <c r="J62"/>
      <c r="K62"/>
    </row>
    <row r="63" spans="1:11" s="13" customFormat="1" ht="15.75" customHeight="1">
      <c r="A63"/>
      <c r="B63"/>
      <c r="C63"/>
      <c r="D63"/>
      <c r="E63"/>
      <c r="F63"/>
      <c r="G63"/>
      <c r="H63"/>
      <c r="I63"/>
      <c r="J63"/>
      <c r="K63"/>
    </row>
    <row r="64" spans="1:11" s="13" customFormat="1" ht="15.75" customHeight="1">
      <c r="A64"/>
      <c r="B64"/>
      <c r="C64"/>
      <c r="D64"/>
      <c r="E64"/>
      <c r="F64"/>
      <c r="G64"/>
      <c r="H64"/>
      <c r="I64"/>
      <c r="J64"/>
      <c r="K64"/>
    </row>
    <row r="65" spans="1:11" s="13" customFormat="1" ht="15.75" customHeight="1">
      <c r="A65"/>
      <c r="B65"/>
      <c r="C65"/>
      <c r="D65"/>
      <c r="E65"/>
      <c r="F65"/>
      <c r="G65"/>
      <c r="H65"/>
      <c r="I65"/>
      <c r="J65"/>
      <c r="K65"/>
    </row>
    <row r="66" spans="1:11" s="13" customFormat="1" ht="15.75" customHeight="1">
      <c r="A66"/>
      <c r="B66"/>
      <c r="C66"/>
      <c r="D66"/>
      <c r="E66"/>
      <c r="F66"/>
      <c r="G66"/>
      <c r="H66"/>
      <c r="I66"/>
      <c r="J66"/>
      <c r="K66"/>
    </row>
    <row r="67" spans="1:11" s="13" customFormat="1" ht="15.75" customHeight="1">
      <c r="A67"/>
      <c r="B67"/>
      <c r="C67"/>
      <c r="D67"/>
      <c r="E67"/>
      <c r="F67"/>
      <c r="G67"/>
      <c r="H67"/>
      <c r="I67"/>
      <c r="J67"/>
      <c r="K67"/>
    </row>
    <row r="68" spans="1:11" s="13" customFormat="1" ht="15.75" customHeight="1">
      <c r="A68"/>
      <c r="B68"/>
      <c r="C68"/>
      <c r="D68"/>
      <c r="E68"/>
      <c r="F68"/>
      <c r="G68"/>
      <c r="H68"/>
      <c r="I68"/>
      <c r="J68"/>
      <c r="K68"/>
    </row>
    <row r="69" spans="1:11" s="13" customFormat="1" ht="15.75" customHeight="1">
      <c r="A69"/>
      <c r="B69"/>
      <c r="C69"/>
      <c r="D69"/>
      <c r="E69"/>
      <c r="F69"/>
      <c r="G69"/>
      <c r="H69"/>
      <c r="I69"/>
      <c r="J69"/>
      <c r="K69"/>
    </row>
    <row r="70" spans="1:11" s="13" customFormat="1" ht="15.75" customHeight="1">
      <c r="A70"/>
      <c r="B70"/>
      <c r="C70"/>
      <c r="D70"/>
      <c r="E70"/>
      <c r="F70"/>
      <c r="G70"/>
      <c r="H70"/>
      <c r="I70"/>
      <c r="J70"/>
      <c r="K70"/>
    </row>
    <row r="71" spans="1:11" s="13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1" ht="15.75" customHeight="1">
      <c r="A72"/>
      <c r="B72"/>
      <c r="C72"/>
      <c r="D72"/>
      <c r="E72"/>
      <c r="F72"/>
      <c r="G72"/>
      <c r="H72"/>
      <c r="I72"/>
      <c r="J72"/>
      <c r="K72"/>
    </row>
    <row r="73" spans="1:11" ht="15.75" customHeight="1">
      <c r="A73"/>
      <c r="B73"/>
      <c r="C73"/>
      <c r="D73"/>
      <c r="E73"/>
      <c r="F73"/>
      <c r="G73"/>
      <c r="H73"/>
      <c r="I73"/>
      <c r="J73"/>
      <c r="K73"/>
    </row>
    <row r="74" spans="1:11" ht="15.75" customHeight="1">
      <c r="A74"/>
      <c r="B74"/>
      <c r="C74"/>
      <c r="D74"/>
      <c r="E74"/>
      <c r="F74"/>
      <c r="G74"/>
      <c r="H74"/>
      <c r="I74"/>
      <c r="J74"/>
      <c r="K74"/>
    </row>
    <row r="75" spans="1:11" ht="15.75" customHeight="1">
      <c r="A75"/>
      <c r="B75"/>
      <c r="C75"/>
      <c r="D75"/>
      <c r="E75"/>
      <c r="F75"/>
      <c r="G75"/>
      <c r="H75"/>
      <c r="I75"/>
      <c r="J75"/>
      <c r="K75"/>
    </row>
    <row r="76" spans="1:11" ht="15.75" customHeight="1">
      <c r="A76"/>
      <c r="B76"/>
      <c r="C76"/>
      <c r="D76"/>
      <c r="E76"/>
      <c r="F76"/>
      <c r="G76"/>
      <c r="H76"/>
      <c r="I76"/>
      <c r="J76"/>
      <c r="K76"/>
    </row>
    <row r="77" spans="1:11" ht="15.75" customHeight="1">
      <c r="A77"/>
      <c r="B77"/>
      <c r="C77"/>
      <c r="D77"/>
      <c r="E77"/>
      <c r="F77"/>
      <c r="G77"/>
      <c r="H77"/>
      <c r="I77"/>
      <c r="J77"/>
      <c r="K77"/>
    </row>
    <row r="78" spans="1:11" ht="15.75" customHeight="1">
      <c r="A78"/>
      <c r="B78"/>
      <c r="C78"/>
      <c r="D78"/>
      <c r="E78"/>
      <c r="F78"/>
      <c r="G78"/>
      <c r="H78"/>
      <c r="I78"/>
      <c r="J78"/>
      <c r="K78"/>
    </row>
    <row r="79" spans="1:11" ht="15.75" customHeight="1">
      <c r="A79"/>
      <c r="B79"/>
      <c r="C79"/>
      <c r="D79"/>
      <c r="E79"/>
      <c r="F79"/>
      <c r="G79"/>
      <c r="H79"/>
      <c r="I79"/>
      <c r="J79"/>
      <c r="K79"/>
    </row>
    <row r="80" spans="1:11" ht="15.75" customHeight="1">
      <c r="A80"/>
      <c r="B80"/>
      <c r="C80"/>
      <c r="D80"/>
      <c r="E80"/>
      <c r="F80"/>
      <c r="G80"/>
      <c r="H80"/>
      <c r="I80"/>
      <c r="J80"/>
      <c r="K80"/>
    </row>
    <row r="81" spans="1:11" ht="15.75" customHeight="1">
      <c r="A81"/>
      <c r="B81"/>
      <c r="C81"/>
      <c r="D81"/>
      <c r="E81"/>
      <c r="F81"/>
      <c r="G81"/>
      <c r="H81"/>
      <c r="I81"/>
      <c r="J81"/>
      <c r="K81"/>
    </row>
    <row r="82" spans="1:11" ht="15.75" customHeight="1">
      <c r="A82"/>
      <c r="B82"/>
      <c r="C82"/>
      <c r="D82"/>
      <c r="E82"/>
      <c r="F82"/>
      <c r="G82"/>
      <c r="H82"/>
      <c r="I82"/>
      <c r="J82"/>
      <c r="K82"/>
    </row>
    <row r="83" spans="1:11" ht="15.75" customHeight="1">
      <c r="A83"/>
      <c r="B83"/>
      <c r="C83"/>
      <c r="D83"/>
      <c r="E83"/>
      <c r="F83"/>
      <c r="G83"/>
      <c r="H83"/>
      <c r="I83"/>
      <c r="J83"/>
      <c r="K83"/>
    </row>
    <row r="84" spans="1:11" ht="15.75" customHeight="1">
      <c r="A84"/>
      <c r="B84"/>
      <c r="C84"/>
      <c r="D84"/>
      <c r="E84"/>
      <c r="F84"/>
      <c r="G84"/>
      <c r="H84"/>
      <c r="I84"/>
      <c r="J84"/>
      <c r="K84"/>
    </row>
    <row r="85" spans="1:11" ht="15.75" customHeight="1">
      <c r="A85"/>
      <c r="B85"/>
      <c r="C85"/>
      <c r="D85"/>
      <c r="E85"/>
      <c r="F85"/>
      <c r="G85"/>
      <c r="H85"/>
      <c r="I85"/>
      <c r="J85"/>
      <c r="K85"/>
    </row>
    <row r="86" spans="1:11" ht="15.75" customHeight="1">
      <c r="A86"/>
      <c r="B86"/>
      <c r="C86"/>
      <c r="D86"/>
      <c r="E86"/>
      <c r="F86"/>
      <c r="G86"/>
      <c r="H86"/>
      <c r="I86"/>
      <c r="J86"/>
      <c r="K86"/>
    </row>
    <row r="87" spans="1:11" ht="15.75" customHeight="1">
      <c r="A87"/>
      <c r="B87"/>
      <c r="C87"/>
      <c r="D87"/>
      <c r="E87"/>
      <c r="F87"/>
      <c r="G87"/>
      <c r="H87"/>
      <c r="I87"/>
      <c r="J87"/>
      <c r="K87"/>
    </row>
    <row r="88" spans="1:11" ht="15.75" customHeight="1">
      <c r="A88"/>
      <c r="B88"/>
      <c r="C88"/>
      <c r="D88"/>
      <c r="E88"/>
      <c r="F88"/>
      <c r="G88"/>
      <c r="H88"/>
      <c r="I88"/>
      <c r="J88"/>
      <c r="K88"/>
    </row>
    <row r="89" spans="1:11" ht="15.75" customHeight="1">
      <c r="A89"/>
      <c r="B89"/>
      <c r="C89"/>
      <c r="D89"/>
      <c r="E89"/>
      <c r="F89"/>
      <c r="G89"/>
      <c r="H89"/>
      <c r="I89"/>
      <c r="J89"/>
      <c r="K89"/>
    </row>
    <row r="90" spans="1:11" ht="15.75" customHeight="1">
      <c r="A90"/>
      <c r="B90"/>
      <c r="C90"/>
      <c r="D90"/>
      <c r="E90"/>
      <c r="F90"/>
      <c r="G90"/>
      <c r="H90"/>
      <c r="I90"/>
      <c r="J90"/>
      <c r="K90"/>
    </row>
    <row r="91" spans="1:11" ht="15.75" customHeight="1">
      <c r="A91"/>
      <c r="B91"/>
      <c r="C91"/>
      <c r="D91"/>
      <c r="E91"/>
      <c r="F91"/>
      <c r="G91"/>
      <c r="H91"/>
      <c r="I91"/>
      <c r="J91"/>
      <c r="K91"/>
    </row>
    <row r="92" spans="1:11" ht="15.75" customHeight="1">
      <c r="A92"/>
      <c r="B92"/>
      <c r="C92"/>
      <c r="D92"/>
      <c r="E92"/>
      <c r="F92"/>
      <c r="G92"/>
      <c r="H92"/>
      <c r="I92"/>
      <c r="J92"/>
      <c r="K92"/>
    </row>
    <row r="93" spans="1:11" ht="15.75" customHeight="1">
      <c r="A93"/>
      <c r="B93"/>
      <c r="C93"/>
      <c r="D93"/>
      <c r="E93"/>
      <c r="F93"/>
      <c r="G93"/>
      <c r="H93"/>
      <c r="I93"/>
      <c r="J93"/>
      <c r="K93"/>
    </row>
    <row r="94" spans="1:11" ht="15.75" customHeight="1">
      <c r="A94"/>
      <c r="B94"/>
      <c r="C94"/>
      <c r="D94"/>
      <c r="E94"/>
      <c r="F94"/>
      <c r="G94"/>
      <c r="H94"/>
      <c r="I94"/>
      <c r="J94"/>
      <c r="K94"/>
    </row>
    <row r="95" spans="1:11" ht="15.75" customHeight="1">
      <c r="A95"/>
      <c r="B95"/>
      <c r="C95"/>
      <c r="D95"/>
      <c r="E95"/>
      <c r="F95"/>
      <c r="G95"/>
      <c r="H95"/>
      <c r="I95"/>
      <c r="J95"/>
      <c r="K95"/>
    </row>
    <row r="96" spans="1:11" ht="15.75" customHeight="1">
      <c r="A96"/>
      <c r="B96"/>
      <c r="C96"/>
      <c r="D96"/>
      <c r="E96"/>
      <c r="F96"/>
      <c r="G96"/>
      <c r="H96"/>
      <c r="I96"/>
      <c r="J96"/>
      <c r="K96"/>
    </row>
    <row r="97" spans="1:11" ht="15.75" customHeight="1">
      <c r="A97"/>
      <c r="B97"/>
      <c r="C97"/>
      <c r="D97"/>
      <c r="E97"/>
      <c r="F97"/>
      <c r="G97"/>
      <c r="H97"/>
      <c r="I97"/>
      <c r="J97"/>
      <c r="K97"/>
    </row>
    <row r="98" spans="1:11" ht="15.75" customHeight="1">
      <c r="A98"/>
      <c r="B98"/>
      <c r="C98"/>
      <c r="D98"/>
      <c r="E98"/>
      <c r="F98"/>
      <c r="G98"/>
      <c r="H98"/>
      <c r="I98"/>
      <c r="J98"/>
      <c r="K98"/>
    </row>
    <row r="99" spans="1:11" ht="15.75" customHeight="1">
      <c r="A99"/>
      <c r="B99"/>
      <c r="C99"/>
      <c r="D99"/>
      <c r="E99"/>
      <c r="F99"/>
      <c r="G99"/>
      <c r="H99"/>
      <c r="I99"/>
      <c r="J99"/>
      <c r="K99"/>
    </row>
    <row r="100" spans="1:11" ht="15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15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15.7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15.7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15.7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15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15.7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15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15.7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15.7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15.7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15.7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15.7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15.7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15.7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ht="15.7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ht="15.7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15.7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15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15.7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15.7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5.7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5.7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15.7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15.7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15.7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15.7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15.7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15.7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15.7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15.7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ht="15.75" customHeight="1">
      <c r="A131"/>
      <c r="B131"/>
      <c r="C131"/>
      <c r="D131"/>
      <c r="E131"/>
      <c r="F131"/>
      <c r="G131"/>
      <c r="H131"/>
      <c r="I131"/>
      <c r="J131"/>
      <c r="K131"/>
    </row>
    <row r="132" spans="1:11" ht="15.7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ht="15.7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ht="15.7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ht="15.7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ht="15.7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ht="15.75" customHeight="1">
      <c r="A137"/>
      <c r="B137"/>
      <c r="C137"/>
      <c r="D137"/>
      <c r="E137"/>
      <c r="F137"/>
      <c r="G137"/>
      <c r="H137"/>
      <c r="I137"/>
      <c r="J137"/>
      <c r="K137"/>
    </row>
    <row r="138" spans="1:11" ht="15.7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ht="15.7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ht="15.7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ht="15.7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ht="15.7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ht="15.7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ht="15.7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ht="15.7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15.7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ht="15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15.7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15.7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5.7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5.75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ht="15.75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ht="15.7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ht="15.7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ht="15.7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ht="15.75" customHeight="1">
      <c r="A156"/>
      <c r="B156"/>
      <c r="C156"/>
      <c r="D156"/>
      <c r="E156"/>
      <c r="F156"/>
      <c r="G156"/>
      <c r="H156"/>
      <c r="I156"/>
      <c r="J156"/>
      <c r="K156"/>
    </row>
    <row r="157" spans="1:11" ht="15.75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ht="15.75" customHeight="1">
      <c r="A158"/>
      <c r="B158"/>
      <c r="C158"/>
      <c r="D158"/>
      <c r="E158"/>
      <c r="F158"/>
      <c r="G158"/>
      <c r="H158"/>
      <c r="I158"/>
      <c r="J158"/>
      <c r="K158"/>
    </row>
    <row r="159" spans="1:11" ht="15.7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ht="15.7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ht="15.7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15.7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ht="15.7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 ht="15.75" customHeight="1">
      <c r="A164"/>
      <c r="B164"/>
      <c r="C164"/>
      <c r="D164"/>
      <c r="E164"/>
      <c r="F164"/>
      <c r="G164"/>
      <c r="H164"/>
      <c r="I164"/>
      <c r="J164"/>
      <c r="K164"/>
    </row>
    <row r="165" spans="1:11" ht="15.7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ht="15.7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ht="15.7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ht="15.7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ht="15.75" customHeight="1">
      <c r="A169"/>
      <c r="B169"/>
      <c r="C169"/>
      <c r="D169"/>
      <c r="E169"/>
      <c r="F169"/>
      <c r="G169"/>
      <c r="H169"/>
      <c r="I169"/>
      <c r="J169"/>
      <c r="K169"/>
    </row>
    <row r="170" spans="1:11" ht="15.7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 ht="15.75" customHeight="1">
      <c r="A171"/>
      <c r="B171"/>
      <c r="C171"/>
      <c r="D171"/>
      <c r="E171"/>
      <c r="F171"/>
      <c r="G171"/>
      <c r="H171"/>
      <c r="I171"/>
      <c r="J171"/>
      <c r="K171"/>
    </row>
    <row r="172" spans="1:11" ht="15.7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ht="15.7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ht="15.7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ht="15.7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ht="15.75" customHeight="1">
      <c r="A176"/>
      <c r="B176"/>
      <c r="C176"/>
      <c r="D176"/>
      <c r="E176"/>
      <c r="F176"/>
      <c r="G176"/>
      <c r="H176"/>
      <c r="I176"/>
      <c r="J176"/>
      <c r="K176"/>
    </row>
  </sheetData>
  <sheetProtection/>
  <printOptions horizontalCentered="1"/>
  <pageMargins left="0.75" right="0.5" top="1" bottom="0.5" header="0.5" footer="0.5"/>
  <pageSetup horizontalDpi="600" verticalDpi="600" orientation="portrait" scale="66" r:id="rId1"/>
  <headerFooter alignWithMargins="0">
    <oddHeader>&amp;C&amp;"Calibri,Bold"&amp;14Leave Liability General Notes 
for Spreadsheet Preparation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40" zoomScaleNormal="140" zoomScalePageLayoutView="0" workbookViewId="0" topLeftCell="A1">
      <selection activeCell="F2" sqref="F2"/>
    </sheetView>
  </sheetViews>
  <sheetFormatPr defaultColWidth="9.140625" defaultRowHeight="12.75"/>
  <cols>
    <col min="2" max="2" width="9.7109375" style="0" customWidth="1"/>
    <col min="3" max="3" width="23.28125" style="0" customWidth="1"/>
    <col min="8" max="8" width="15.7109375" style="0" customWidth="1"/>
    <col min="9" max="9" width="16.57421875" style="0" customWidth="1"/>
  </cols>
  <sheetData>
    <row r="1" spans="1:8" ht="17.25" customHeight="1">
      <c r="A1" s="234" t="s">
        <v>180</v>
      </c>
      <c r="B1" s="234"/>
      <c r="C1" s="235" t="s">
        <v>298</v>
      </c>
      <c r="D1" s="235"/>
      <c r="E1" s="235"/>
      <c r="F1" s="3"/>
      <c r="G1" s="18"/>
      <c r="H1" s="3"/>
    </row>
    <row r="2" spans="1:9" ht="17.25" customHeight="1">
      <c r="A2" s="236" t="s">
        <v>81</v>
      </c>
      <c r="B2" s="236"/>
      <c r="C2" s="19" t="s">
        <v>299</v>
      </c>
      <c r="D2" s="20"/>
      <c r="E2" s="21" t="s">
        <v>85</v>
      </c>
      <c r="F2" s="3"/>
      <c r="G2" s="22"/>
      <c r="H2" s="3"/>
      <c r="I2" s="23">
        <v>20000</v>
      </c>
    </row>
    <row r="3" spans="1:9" ht="17.25" customHeight="1">
      <c r="A3" s="236" t="s">
        <v>82</v>
      </c>
      <c r="B3" s="236"/>
      <c r="C3" s="19" t="s">
        <v>300</v>
      </c>
      <c r="D3" s="20"/>
      <c r="E3" s="21" t="s">
        <v>85</v>
      </c>
      <c r="F3" s="3"/>
      <c r="G3" s="3"/>
      <c r="H3" s="3"/>
      <c r="I3" s="24">
        <v>300000</v>
      </c>
    </row>
    <row r="4" spans="1:8" ht="17.25" customHeight="1" thickBot="1">
      <c r="A4" s="3"/>
      <c r="B4" s="3"/>
      <c r="C4" s="3"/>
      <c r="D4" s="3"/>
      <c r="E4" s="3"/>
      <c r="F4" s="3"/>
      <c r="G4" s="3"/>
      <c r="H4" s="3"/>
    </row>
    <row r="5" spans="1:8" ht="18" customHeight="1">
      <c r="A5" s="3"/>
      <c r="B5" s="194" t="s">
        <v>310</v>
      </c>
      <c r="C5" s="237" t="s">
        <v>167</v>
      </c>
      <c r="D5" s="237"/>
      <c r="E5" s="237"/>
      <c r="F5" s="237"/>
      <c r="G5" s="238"/>
      <c r="H5" s="195">
        <f>I2+I3</f>
        <v>320000</v>
      </c>
    </row>
    <row r="6" spans="1:8" ht="18" customHeight="1">
      <c r="A6" s="3"/>
      <c r="B6" s="196" t="s">
        <v>310</v>
      </c>
      <c r="C6" s="229" t="s">
        <v>168</v>
      </c>
      <c r="D6" s="229"/>
      <c r="E6" s="229"/>
      <c r="F6" s="229"/>
      <c r="G6" s="230"/>
      <c r="H6" s="197">
        <v>150</v>
      </c>
    </row>
    <row r="7" spans="1:8" ht="18" customHeight="1">
      <c r="A7" s="3"/>
      <c r="B7" s="196" t="s">
        <v>310</v>
      </c>
      <c r="C7" s="229" t="s">
        <v>169</v>
      </c>
      <c r="D7" s="229"/>
      <c r="E7" s="229"/>
      <c r="F7" s="229"/>
      <c r="G7" s="230"/>
      <c r="H7" s="197">
        <v>100</v>
      </c>
    </row>
    <row r="8" spans="1:8" ht="18" customHeight="1">
      <c r="A8" s="3"/>
      <c r="B8" s="196" t="s">
        <v>310</v>
      </c>
      <c r="C8" s="229" t="s">
        <v>170</v>
      </c>
      <c r="D8" s="229"/>
      <c r="E8" s="229"/>
      <c r="F8" s="229"/>
      <c r="G8" s="230"/>
      <c r="H8" s="197">
        <v>50</v>
      </c>
    </row>
    <row r="9" spans="1:8" ht="18" customHeight="1">
      <c r="A9" s="3"/>
      <c r="B9" s="196" t="s">
        <v>310</v>
      </c>
      <c r="C9" s="229" t="s">
        <v>171</v>
      </c>
      <c r="D9" s="229"/>
      <c r="E9" s="229"/>
      <c r="F9" s="229"/>
      <c r="G9" s="230"/>
      <c r="H9" s="197">
        <v>15</v>
      </c>
    </row>
    <row r="10" spans="1:8" ht="18" customHeight="1">
      <c r="A10" s="3"/>
      <c r="B10" s="196" t="s">
        <v>310</v>
      </c>
      <c r="C10" s="229" t="s">
        <v>172</v>
      </c>
      <c r="D10" s="229"/>
      <c r="E10" s="229"/>
      <c r="F10" s="229"/>
      <c r="G10" s="230"/>
      <c r="H10" s="197">
        <v>10</v>
      </c>
    </row>
    <row r="11" spans="1:8" ht="18" customHeight="1">
      <c r="A11" s="3"/>
      <c r="B11" s="196" t="s">
        <v>310</v>
      </c>
      <c r="C11" s="229" t="s">
        <v>173</v>
      </c>
      <c r="D11" s="229"/>
      <c r="E11" s="229"/>
      <c r="F11" s="229"/>
      <c r="G11" s="230"/>
      <c r="H11" s="197">
        <v>5</v>
      </c>
    </row>
    <row r="12" spans="1:8" ht="18" customHeight="1">
      <c r="A12" s="3"/>
      <c r="B12" s="196" t="s">
        <v>297</v>
      </c>
      <c r="C12" s="229" t="s">
        <v>178</v>
      </c>
      <c r="D12" s="229"/>
      <c r="E12" s="229"/>
      <c r="F12" s="229"/>
      <c r="G12" s="230"/>
      <c r="H12" s="198">
        <v>0.44444</v>
      </c>
    </row>
    <row r="13" spans="1:8" ht="18" customHeight="1">
      <c r="A13" s="3"/>
      <c r="B13" s="196" t="s">
        <v>291</v>
      </c>
      <c r="C13" s="229" t="s">
        <v>178</v>
      </c>
      <c r="D13" s="229"/>
      <c r="E13" s="229"/>
      <c r="F13" s="229"/>
      <c r="G13" s="230"/>
      <c r="H13" s="199">
        <v>0.42222</v>
      </c>
    </row>
    <row r="14" spans="2:8" ht="18" customHeight="1">
      <c r="B14" s="200" t="s">
        <v>277</v>
      </c>
      <c r="C14" s="239" t="s">
        <v>249</v>
      </c>
      <c r="D14" s="239"/>
      <c r="E14" s="239"/>
      <c r="F14" s="239"/>
      <c r="G14" s="240"/>
      <c r="H14" s="201">
        <v>4000</v>
      </c>
    </row>
    <row r="15" spans="2:8" ht="18" customHeight="1">
      <c r="B15" s="231" t="s">
        <v>181</v>
      </c>
      <c r="C15" s="232"/>
      <c r="D15" s="232"/>
      <c r="E15" s="232"/>
      <c r="F15" s="232"/>
      <c r="G15" s="233"/>
      <c r="H15" s="202">
        <f>'Fill In'!L11+'Fill In'!R11+'Fill In'!X11</f>
        <v>17884.927983653844</v>
      </c>
    </row>
    <row r="16" spans="2:8" ht="18" customHeight="1">
      <c r="B16" s="231" t="s">
        <v>182</v>
      </c>
      <c r="C16" s="232"/>
      <c r="D16" s="232"/>
      <c r="E16" s="232"/>
      <c r="F16" s="232"/>
      <c r="G16" s="233"/>
      <c r="H16" s="202">
        <f>'Fill In'!N11+'Fill In'!T11+'Fill In'!Z11</f>
        <v>11036.542441653846</v>
      </c>
    </row>
    <row r="17" spans="2:8" ht="18" customHeight="1">
      <c r="B17" s="231" t="s">
        <v>183</v>
      </c>
      <c r="C17" s="232"/>
      <c r="D17" s="232"/>
      <c r="E17" s="232"/>
      <c r="F17" s="232"/>
      <c r="G17" s="233"/>
      <c r="H17" s="202">
        <f>'Fill In'!J11</f>
        <v>16149.448455807691</v>
      </c>
    </row>
    <row r="18" spans="2:8" ht="18" customHeight="1">
      <c r="B18" s="231" t="s">
        <v>184</v>
      </c>
      <c r="C18" s="232"/>
      <c r="D18" s="232"/>
      <c r="E18" s="232"/>
      <c r="F18" s="232"/>
      <c r="G18" s="233"/>
      <c r="H18" s="202">
        <f>'Fill In'!P11</f>
        <v>19320.112226153848</v>
      </c>
    </row>
    <row r="19" spans="2:8" ht="18" customHeight="1">
      <c r="B19" s="231" t="s">
        <v>185</v>
      </c>
      <c r="C19" s="232"/>
      <c r="D19" s="232"/>
      <c r="E19" s="232"/>
      <c r="F19" s="232"/>
      <c r="G19" s="233"/>
      <c r="H19" s="202">
        <f>'Fill In'!V11</f>
        <v>7395.950235576923</v>
      </c>
    </row>
    <row r="20" spans="2:8" ht="18" customHeight="1">
      <c r="B20" s="231" t="s">
        <v>186</v>
      </c>
      <c r="C20" s="232"/>
      <c r="D20" s="232"/>
      <c r="E20" s="232"/>
      <c r="F20" s="232"/>
      <c r="G20" s="233"/>
      <c r="H20" s="203">
        <f>'Fill In'!K11+'Fill In'!Q11+'Fill In'!W11</f>
        <v>700</v>
      </c>
    </row>
    <row r="21" spans="2:8" ht="18" customHeight="1">
      <c r="B21" s="231" t="s">
        <v>187</v>
      </c>
      <c r="C21" s="232"/>
      <c r="D21" s="232"/>
      <c r="E21" s="232"/>
      <c r="F21" s="232"/>
      <c r="G21" s="233"/>
      <c r="H21" s="203">
        <f>'Fill In'!M11+'Fill In'!S11+'Fill In'!Y11</f>
        <v>425</v>
      </c>
    </row>
    <row r="22" spans="2:8" ht="18" customHeight="1">
      <c r="B22" s="231" t="s">
        <v>188</v>
      </c>
      <c r="C22" s="232"/>
      <c r="D22" s="232"/>
      <c r="E22" s="232"/>
      <c r="F22" s="232"/>
      <c r="G22" s="233"/>
      <c r="H22" s="204">
        <f>detail!C31</f>
        <v>0.3000704963305163</v>
      </c>
    </row>
    <row r="23" spans="2:8" ht="18" customHeight="1" thickBot="1">
      <c r="B23" s="226" t="s">
        <v>189</v>
      </c>
      <c r="C23" s="227"/>
      <c r="D23" s="227"/>
      <c r="E23" s="227"/>
      <c r="F23" s="227"/>
      <c r="G23" s="228"/>
      <c r="H23" s="205">
        <v>0</v>
      </c>
    </row>
    <row r="24" ht="18" customHeight="1">
      <c r="B24" s="81" t="s">
        <v>274</v>
      </c>
    </row>
  </sheetData>
  <sheetProtection insertColumns="0" insertRows="0" deleteColumns="0" deleteRows="0"/>
  <mergeCells count="23">
    <mergeCell ref="C8:G8"/>
    <mergeCell ref="B21:G21"/>
    <mergeCell ref="B22:G22"/>
    <mergeCell ref="B16:G16"/>
    <mergeCell ref="B17:G17"/>
    <mergeCell ref="B18:G18"/>
    <mergeCell ref="B19:G19"/>
    <mergeCell ref="A1:B1"/>
    <mergeCell ref="C1:E1"/>
    <mergeCell ref="A2:B2"/>
    <mergeCell ref="A3:B3"/>
    <mergeCell ref="B15:G15"/>
    <mergeCell ref="C5:G5"/>
    <mergeCell ref="C13:G13"/>
    <mergeCell ref="C14:G14"/>
    <mergeCell ref="C6:G6"/>
    <mergeCell ref="C7:G7"/>
    <mergeCell ref="B23:G23"/>
    <mergeCell ref="C9:G9"/>
    <mergeCell ref="C10:G10"/>
    <mergeCell ref="C11:G11"/>
    <mergeCell ref="C12:G12"/>
    <mergeCell ref="B20:G20"/>
  </mergeCells>
  <conditionalFormatting sqref="G1:G2 C2:C3">
    <cfRule type="cellIs" priority="1" dxfId="0" operator="equal" stopIfTrue="1">
      <formula>$H$1</formula>
    </cfRule>
  </conditionalFormatting>
  <printOptions horizontalCentered="1"/>
  <pageMargins left="0.7" right="0.7" top="1.5" bottom="0.75" header="0.8" footer="0.3"/>
  <pageSetup horizontalDpi="600" verticalDpi="600" orientation="landscape" r:id="rId1"/>
  <headerFooter>
    <oddHeader>&amp;C&amp;"Arial,Bold"&amp;14Justice Administrative Commission
Compensated Absences Leave Liability Spreadsheet (CALLS) Summary
June 30, 2018</oddHeader>
    <oddFooter>&amp;C&amp;26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="190" zoomScaleNormal="190" zoomScalePageLayoutView="0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3" width="21.8515625" style="0" customWidth="1"/>
  </cols>
  <sheetData>
    <row r="2" spans="1:8" ht="26.25">
      <c r="A2" s="80" t="s">
        <v>89</v>
      </c>
      <c r="B2" s="80" t="s">
        <v>88</v>
      </c>
      <c r="C2" s="80" t="s">
        <v>90</v>
      </c>
      <c r="D2" s="80" t="s">
        <v>91</v>
      </c>
      <c r="E2" s="80" t="s">
        <v>92</v>
      </c>
      <c r="F2" s="80" t="s">
        <v>93</v>
      </c>
      <c r="G2" s="80" t="s">
        <v>139</v>
      </c>
      <c r="H2" s="80" t="s">
        <v>192</v>
      </c>
    </row>
    <row r="3" spans="1:8" ht="12.75">
      <c r="A3" s="220" t="s">
        <v>296</v>
      </c>
      <c r="B3" s="221" t="s">
        <v>294</v>
      </c>
      <c r="C3" s="220" t="s">
        <v>304</v>
      </c>
      <c r="D3" s="220" t="s">
        <v>295</v>
      </c>
      <c r="E3" s="220" t="s">
        <v>296</v>
      </c>
      <c r="F3" s="220" t="s">
        <v>303</v>
      </c>
      <c r="G3" s="222">
        <v>25.945573096153844</v>
      </c>
      <c r="H3" s="222">
        <v>24.306334903846153</v>
      </c>
    </row>
    <row r="4" spans="1:8" ht="12.75">
      <c r="A4" s="220" t="s">
        <v>296</v>
      </c>
      <c r="B4" s="221" t="s">
        <v>301</v>
      </c>
      <c r="C4" s="220" t="s">
        <v>305</v>
      </c>
      <c r="D4" s="220" t="s">
        <v>295</v>
      </c>
      <c r="E4" s="220" t="s">
        <v>296</v>
      </c>
      <c r="F4" s="220" t="s">
        <v>303</v>
      </c>
      <c r="G4" s="222">
        <v>26.5</v>
      </c>
      <c r="H4" s="222">
        <v>25</v>
      </c>
    </row>
    <row r="5" spans="1:8" ht="12.75">
      <c r="A5" s="220" t="s">
        <v>296</v>
      </c>
      <c r="B5" s="221" t="s">
        <v>302</v>
      </c>
      <c r="C5" s="220" t="s">
        <v>306</v>
      </c>
      <c r="D5" s="220" t="s">
        <v>295</v>
      </c>
      <c r="E5" s="220" t="s">
        <v>296</v>
      </c>
      <c r="F5" s="220" t="s">
        <v>303</v>
      </c>
      <c r="G5" s="222">
        <v>27</v>
      </c>
      <c r="H5" s="222">
        <v>26</v>
      </c>
    </row>
    <row r="6" spans="1:8" ht="12.75">
      <c r="A6" s="220"/>
      <c r="B6" s="220"/>
      <c r="C6" s="220"/>
      <c r="D6" s="220"/>
      <c r="E6" s="220"/>
      <c r="F6" s="220"/>
      <c r="G6" s="222"/>
      <c r="H6" s="222"/>
    </row>
    <row r="7" spans="1:8" ht="12.75">
      <c r="A7" s="220"/>
      <c r="B7" s="220"/>
      <c r="C7" s="220"/>
      <c r="D7" s="220"/>
      <c r="E7" s="220"/>
      <c r="F7" s="220"/>
      <c r="G7" s="222"/>
      <c r="H7" s="222"/>
    </row>
    <row r="8" spans="1:8" ht="12.75">
      <c r="A8" s="220"/>
      <c r="B8" s="220"/>
      <c r="C8" s="220"/>
      <c r="D8" s="220"/>
      <c r="E8" s="220"/>
      <c r="F8" s="220"/>
      <c r="G8" s="222"/>
      <c r="H8" s="222"/>
    </row>
    <row r="9" spans="1:8" ht="12.75">
      <c r="A9" s="220"/>
      <c r="B9" s="220"/>
      <c r="C9" s="220"/>
      <c r="D9" s="220"/>
      <c r="E9" s="220"/>
      <c r="F9" s="220"/>
      <c r="G9" s="222"/>
      <c r="H9" s="222"/>
    </row>
    <row r="10" spans="1:8" ht="12.75">
      <c r="A10" s="220"/>
      <c r="B10" s="220"/>
      <c r="C10" s="220"/>
      <c r="D10" s="220"/>
      <c r="E10" s="220"/>
      <c r="F10" s="220"/>
      <c r="G10" s="222"/>
      <c r="H10" s="222"/>
    </row>
  </sheetData>
  <sheetProtection/>
  <printOptions horizontalCentered="1"/>
  <pageMargins left="0.7" right="0.7" top="1" bottom="0.75" header="0.8" footer="0.3"/>
  <pageSetup fitToHeight="0" fitToWidth="1" horizontalDpi="600" verticalDpi="600" orientation="landscape" r:id="rId1"/>
  <headerFooter>
    <oddHeader>&amp;CJustice Administrative Commission
Compensated Absences Leave Employee Information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78"/>
  <sheetViews>
    <sheetView zoomScale="130" zoomScaleNormal="130" zoomScalePageLayoutView="0" workbookViewId="0" topLeftCell="K1">
      <pane ySplit="2" topLeftCell="A3" activePane="bottomLeft" state="frozen"/>
      <selection pane="topLeft" activeCell="A1" sqref="A1:IV1"/>
      <selection pane="bottomLeft" activeCell="AE2" sqref="AE2"/>
    </sheetView>
  </sheetViews>
  <sheetFormatPr defaultColWidth="9.140625" defaultRowHeight="12.75"/>
  <cols>
    <col min="1" max="1" width="6.7109375" style="30" customWidth="1"/>
    <col min="2" max="2" width="7.8515625" style="193" customWidth="1"/>
    <col min="3" max="3" width="9.140625" style="30" customWidth="1"/>
    <col min="4" max="4" width="6.8515625" style="31" customWidth="1"/>
    <col min="5" max="5" width="6.421875" style="31" customWidth="1"/>
    <col min="6" max="6" width="4.140625" style="30" customWidth="1"/>
    <col min="7" max="7" width="7.7109375" style="30" customWidth="1"/>
    <col min="8" max="8" width="7.8515625" style="30" customWidth="1"/>
    <col min="9" max="9" width="6.28125" style="214" customWidth="1"/>
    <col min="10" max="10" width="8.7109375" style="42" customWidth="1"/>
    <col min="11" max="11" width="5.7109375" style="214" customWidth="1"/>
    <col min="12" max="12" width="8.140625" style="42" customWidth="1"/>
    <col min="13" max="13" width="7.421875" style="214" customWidth="1"/>
    <col min="14" max="14" width="7.8515625" style="42" customWidth="1"/>
    <col min="15" max="15" width="6.28125" style="214" customWidth="1"/>
    <col min="16" max="16" width="8.28125" style="42" customWidth="1"/>
    <col min="17" max="17" width="5.7109375" style="214" customWidth="1"/>
    <col min="18" max="18" width="7.421875" style="42" customWidth="1"/>
    <col min="19" max="19" width="5.140625" style="214" customWidth="1"/>
    <col min="20" max="20" width="8.140625" style="42" customWidth="1"/>
    <col min="21" max="21" width="7.140625" style="214" customWidth="1"/>
    <col min="22" max="22" width="7.7109375" style="42" customWidth="1"/>
    <col min="23" max="23" width="6.421875" style="214" customWidth="1"/>
    <col min="24" max="24" width="7.421875" style="42" customWidth="1"/>
    <col min="25" max="25" width="5.7109375" style="214" customWidth="1"/>
    <col min="26" max="26" width="7.28125" style="42" customWidth="1"/>
    <col min="27" max="27" width="8.421875" style="42" customWidth="1"/>
    <col min="28" max="16384" width="9.140625" style="1" customWidth="1"/>
  </cols>
  <sheetData>
    <row r="1" spans="1:31" ht="18.75" customHeight="1">
      <c r="A1" s="28"/>
      <c r="B1" s="184"/>
      <c r="C1" s="28"/>
      <c r="D1" s="28"/>
      <c r="E1" s="29"/>
      <c r="F1" s="28"/>
      <c r="G1" s="32"/>
      <c r="H1" s="32"/>
      <c r="I1" s="79" t="str">
        <f>$AE1</f>
        <v>FY 2018</v>
      </c>
      <c r="J1" s="79" t="str">
        <f aca="true" t="shared" si="0" ref="J1:AA1">$AE1</f>
        <v>FY 2018</v>
      </c>
      <c r="K1" s="79" t="str">
        <f t="shared" si="0"/>
        <v>FY 2018</v>
      </c>
      <c r="L1" s="79" t="str">
        <f t="shared" si="0"/>
        <v>FY 2018</v>
      </c>
      <c r="M1" s="79" t="str">
        <f t="shared" si="0"/>
        <v>FY 2018</v>
      </c>
      <c r="N1" s="79" t="str">
        <f t="shared" si="0"/>
        <v>FY 2018</v>
      </c>
      <c r="O1" s="79" t="str">
        <f t="shared" si="0"/>
        <v>FY 2018</v>
      </c>
      <c r="P1" s="79" t="str">
        <f t="shared" si="0"/>
        <v>FY 2018</v>
      </c>
      <c r="Q1" s="79" t="str">
        <f t="shared" si="0"/>
        <v>FY 2018</v>
      </c>
      <c r="R1" s="79" t="str">
        <f t="shared" si="0"/>
        <v>FY 2018</v>
      </c>
      <c r="S1" s="79" t="str">
        <f t="shared" si="0"/>
        <v>FY 2018</v>
      </c>
      <c r="T1" s="79" t="str">
        <f t="shared" si="0"/>
        <v>FY 2018</v>
      </c>
      <c r="U1" s="79" t="str">
        <f t="shared" si="0"/>
        <v>FY 2018</v>
      </c>
      <c r="V1" s="79" t="str">
        <f t="shared" si="0"/>
        <v>FY 2018</v>
      </c>
      <c r="W1" s="79" t="str">
        <f t="shared" si="0"/>
        <v>FY 2018</v>
      </c>
      <c r="X1" s="79" t="str">
        <f t="shared" si="0"/>
        <v>FY 2018</v>
      </c>
      <c r="Y1" s="79" t="str">
        <f t="shared" si="0"/>
        <v>FY 2018</v>
      </c>
      <c r="Z1" s="79" t="str">
        <f t="shared" si="0"/>
        <v>FY 2018</v>
      </c>
      <c r="AA1" s="79" t="str">
        <f t="shared" si="0"/>
        <v>FY 2018</v>
      </c>
      <c r="AE1" s="78" t="s">
        <v>310</v>
      </c>
    </row>
    <row r="2" spans="1:27" ht="43.5" customHeight="1">
      <c r="A2" s="80" t="s">
        <v>53</v>
      </c>
      <c r="B2" s="185" t="s">
        <v>88</v>
      </c>
      <c r="C2" s="80" t="s">
        <v>90</v>
      </c>
      <c r="D2" s="80" t="s">
        <v>91</v>
      </c>
      <c r="E2" s="80" t="s">
        <v>92</v>
      </c>
      <c r="F2" s="80" t="s">
        <v>93</v>
      </c>
      <c r="G2" s="80" t="s">
        <v>139</v>
      </c>
      <c r="H2" s="80" t="s">
        <v>192</v>
      </c>
      <c r="I2" s="212" t="s">
        <v>140</v>
      </c>
      <c r="J2" s="9" t="s">
        <v>141</v>
      </c>
      <c r="K2" s="215" t="s">
        <v>142</v>
      </c>
      <c r="L2" s="9" t="s">
        <v>135</v>
      </c>
      <c r="M2" s="215" t="s">
        <v>143</v>
      </c>
      <c r="N2" s="9" t="s">
        <v>191</v>
      </c>
      <c r="O2" s="212" t="s">
        <v>144</v>
      </c>
      <c r="P2" s="9" t="s">
        <v>136</v>
      </c>
      <c r="Q2" s="215" t="s">
        <v>145</v>
      </c>
      <c r="R2" s="9" t="s">
        <v>146</v>
      </c>
      <c r="S2" s="215" t="s">
        <v>190</v>
      </c>
      <c r="T2" s="9" t="s">
        <v>147</v>
      </c>
      <c r="U2" s="215" t="s">
        <v>148</v>
      </c>
      <c r="V2" s="9" t="s">
        <v>149</v>
      </c>
      <c r="W2" s="215" t="s">
        <v>150</v>
      </c>
      <c r="X2" s="9" t="s">
        <v>137</v>
      </c>
      <c r="Y2" s="215" t="s">
        <v>151</v>
      </c>
      <c r="Z2" s="9" t="s">
        <v>152</v>
      </c>
      <c r="AA2" s="9" t="s">
        <v>128</v>
      </c>
    </row>
    <row r="3" spans="1:27" ht="14.25" customHeight="1">
      <c r="A3" s="77" t="str">
        <f>'empl list'!A3</f>
        <v>xxxx</v>
      </c>
      <c r="B3" s="186" t="str">
        <f>'empl list'!B3</f>
        <v>0000000</v>
      </c>
      <c r="C3" s="77" t="str">
        <f>'empl list'!C3</f>
        <v>a</v>
      </c>
      <c r="D3" s="77" t="str">
        <f>'empl list'!D3</f>
        <v>xxxxxx</v>
      </c>
      <c r="E3" s="77" t="str">
        <f>'empl list'!E3</f>
        <v>xxxx</v>
      </c>
      <c r="F3" s="77" t="str">
        <f>'empl list'!F3</f>
        <v>xx</v>
      </c>
      <c r="G3" s="183">
        <f>'empl list'!G3</f>
        <v>25.945573096153844</v>
      </c>
      <c r="H3" s="183">
        <f>'empl list'!H3</f>
        <v>24.306334903846153</v>
      </c>
      <c r="I3" s="219">
        <v>102</v>
      </c>
      <c r="J3" s="217">
        <f aca="true" t="shared" si="1" ref="J3:J10">G3*I3</f>
        <v>2646.448455807692</v>
      </c>
      <c r="K3" s="219">
        <v>110</v>
      </c>
      <c r="L3" s="217">
        <f aca="true" t="shared" si="2" ref="L3:L10">G3*K3</f>
        <v>2854.013040576923</v>
      </c>
      <c r="M3" s="219">
        <v>96</v>
      </c>
      <c r="N3" s="217">
        <f aca="true" t="shared" si="3" ref="N3:N10">G3*M3</f>
        <v>2490.7750172307688</v>
      </c>
      <c r="O3" s="219">
        <v>144</v>
      </c>
      <c r="P3" s="217">
        <f aca="true" t="shared" si="4" ref="P3:P10">H3*O3</f>
        <v>3500.112226153846</v>
      </c>
      <c r="Q3" s="219">
        <v>26</v>
      </c>
      <c r="R3" s="217">
        <f aca="true" t="shared" si="5" ref="R3:R10">H3*Q3</f>
        <v>631.9647075</v>
      </c>
      <c r="S3" s="219">
        <v>13</v>
      </c>
      <c r="T3" s="217">
        <f aca="true" t="shared" si="6" ref="T3:T10">H3*S3</f>
        <v>315.98235375</v>
      </c>
      <c r="U3" s="219">
        <v>150</v>
      </c>
      <c r="V3" s="217">
        <f aca="true" t="shared" si="7" ref="V3:V10">H3*U3</f>
        <v>3645.9502355769228</v>
      </c>
      <c r="W3" s="219">
        <v>150</v>
      </c>
      <c r="X3" s="217">
        <f aca="true" t="shared" si="8" ref="X3:X10">H3*W3</f>
        <v>3645.9502355769228</v>
      </c>
      <c r="Y3" s="219">
        <v>45</v>
      </c>
      <c r="Z3" s="217">
        <f aca="true" t="shared" si="9" ref="Z3:Z10">H3*Y3</f>
        <v>1093.785070673077</v>
      </c>
      <c r="AA3" s="217">
        <f aca="true" t="shared" si="10" ref="AA3:AA10">J3+P3+V3</f>
        <v>9792.51091753846</v>
      </c>
    </row>
    <row r="4" spans="1:27" ht="14.25" customHeight="1">
      <c r="A4" s="77" t="str">
        <f>'empl list'!A4</f>
        <v>xxxx</v>
      </c>
      <c r="B4" s="186" t="str">
        <f>'empl list'!B4</f>
        <v>0000001</v>
      </c>
      <c r="C4" s="77" t="str">
        <f>'empl list'!C4</f>
        <v>b</v>
      </c>
      <c r="D4" s="77" t="str">
        <f>'empl list'!D4</f>
        <v>xxxxxx</v>
      </c>
      <c r="E4" s="77" t="str">
        <f>'empl list'!E4</f>
        <v>xxxx</v>
      </c>
      <c r="F4" s="77" t="str">
        <f>'empl list'!F4</f>
        <v>xx</v>
      </c>
      <c r="G4" s="183">
        <f>'empl list'!G4</f>
        <v>26.5</v>
      </c>
      <c r="H4" s="183">
        <f>'empl list'!H4</f>
        <v>25</v>
      </c>
      <c r="I4" s="219">
        <v>102</v>
      </c>
      <c r="J4" s="217">
        <f>G4*I4</f>
        <v>2703</v>
      </c>
      <c r="K4" s="219">
        <v>110</v>
      </c>
      <c r="L4" s="217">
        <f>G4*K4</f>
        <v>2915</v>
      </c>
      <c r="M4" s="219">
        <v>96</v>
      </c>
      <c r="N4" s="217">
        <f>G4*M4</f>
        <v>2544</v>
      </c>
      <c r="O4" s="219">
        <v>144</v>
      </c>
      <c r="P4" s="217">
        <f>H4*O4</f>
        <v>3600</v>
      </c>
      <c r="Q4" s="219">
        <v>26</v>
      </c>
      <c r="R4" s="217">
        <f>H4*Q4</f>
        <v>650</v>
      </c>
      <c r="S4" s="219">
        <v>13</v>
      </c>
      <c r="T4" s="217">
        <f>H4*S4</f>
        <v>325</v>
      </c>
      <c r="U4" s="219">
        <v>150</v>
      </c>
      <c r="V4" s="217">
        <f>H4*U4</f>
        <v>3750</v>
      </c>
      <c r="W4" s="219">
        <v>150</v>
      </c>
      <c r="X4" s="217">
        <f>H4*W4</f>
        <v>3750</v>
      </c>
      <c r="Y4" s="219">
        <v>45</v>
      </c>
      <c r="Z4" s="217">
        <f>H4*Y4</f>
        <v>1125</v>
      </c>
      <c r="AA4" s="217">
        <f>J4+P4+V4</f>
        <v>10053</v>
      </c>
    </row>
    <row r="5" spans="1:27" ht="14.25" customHeight="1">
      <c r="A5" s="77" t="str">
        <f>'empl list'!A5</f>
        <v>xxxx</v>
      </c>
      <c r="B5" s="186" t="str">
        <f>'empl list'!B5</f>
        <v>0000002</v>
      </c>
      <c r="C5" s="77" t="str">
        <f>'empl list'!C5</f>
        <v>c</v>
      </c>
      <c r="D5" s="77" t="str">
        <f>'empl list'!D5</f>
        <v>xxxxxx</v>
      </c>
      <c r="E5" s="77" t="str">
        <f>'empl list'!E5</f>
        <v>xxxx</v>
      </c>
      <c r="F5" s="77" t="str">
        <f>'empl list'!F5</f>
        <v>xx</v>
      </c>
      <c r="G5" s="183">
        <f>'empl list'!G5</f>
        <v>27</v>
      </c>
      <c r="H5" s="183">
        <f>'empl list'!H5</f>
        <v>26</v>
      </c>
      <c r="I5" s="219">
        <v>400</v>
      </c>
      <c r="J5" s="217">
        <f t="shared" si="1"/>
        <v>10800</v>
      </c>
      <c r="K5" s="219">
        <v>110</v>
      </c>
      <c r="L5" s="217">
        <f t="shared" si="2"/>
        <v>2970</v>
      </c>
      <c r="M5" s="219">
        <v>100</v>
      </c>
      <c r="N5" s="217">
        <f t="shared" si="3"/>
        <v>2700</v>
      </c>
      <c r="O5" s="219">
        <v>470</v>
      </c>
      <c r="P5" s="217">
        <f t="shared" si="4"/>
        <v>12220</v>
      </c>
      <c r="Q5" s="219">
        <v>18</v>
      </c>
      <c r="R5" s="217">
        <f t="shared" si="5"/>
        <v>468</v>
      </c>
      <c r="S5" s="219">
        <v>17</v>
      </c>
      <c r="T5" s="217">
        <f t="shared" si="6"/>
        <v>442</v>
      </c>
      <c r="U5" s="219">
        <v>0</v>
      </c>
      <c r="V5" s="217">
        <f t="shared" si="7"/>
        <v>0</v>
      </c>
      <c r="W5" s="219">
        <v>0</v>
      </c>
      <c r="X5" s="217">
        <f t="shared" si="8"/>
        <v>0</v>
      </c>
      <c r="Y5" s="219">
        <v>0</v>
      </c>
      <c r="Z5" s="217">
        <f t="shared" si="9"/>
        <v>0</v>
      </c>
      <c r="AA5" s="217">
        <f t="shared" si="10"/>
        <v>23020</v>
      </c>
    </row>
    <row r="6" spans="1:27" ht="14.25" customHeight="1">
      <c r="A6" s="77"/>
      <c r="B6" s="186"/>
      <c r="C6" s="77"/>
      <c r="D6" s="77"/>
      <c r="E6" s="77"/>
      <c r="F6" s="77"/>
      <c r="G6" s="77"/>
      <c r="H6" s="77"/>
      <c r="I6" s="219"/>
      <c r="J6" s="217">
        <f t="shared" si="1"/>
        <v>0</v>
      </c>
      <c r="K6" s="219"/>
      <c r="L6" s="217">
        <f t="shared" si="2"/>
        <v>0</v>
      </c>
      <c r="M6" s="219"/>
      <c r="N6" s="217">
        <f t="shared" si="3"/>
        <v>0</v>
      </c>
      <c r="O6" s="219"/>
      <c r="P6" s="217">
        <f t="shared" si="4"/>
        <v>0</v>
      </c>
      <c r="Q6" s="219"/>
      <c r="R6" s="217">
        <f t="shared" si="5"/>
        <v>0</v>
      </c>
      <c r="S6" s="219"/>
      <c r="T6" s="217">
        <f t="shared" si="6"/>
        <v>0</v>
      </c>
      <c r="U6" s="219"/>
      <c r="V6" s="217">
        <f t="shared" si="7"/>
        <v>0</v>
      </c>
      <c r="W6" s="219"/>
      <c r="X6" s="217">
        <f t="shared" si="8"/>
        <v>0</v>
      </c>
      <c r="Y6" s="219"/>
      <c r="Z6" s="217">
        <f t="shared" si="9"/>
        <v>0</v>
      </c>
      <c r="AA6" s="217">
        <f t="shared" si="10"/>
        <v>0</v>
      </c>
    </row>
    <row r="7" spans="1:27" ht="14.25" customHeight="1">
      <c r="A7" s="77"/>
      <c r="B7" s="186"/>
      <c r="C7" s="77"/>
      <c r="D7" s="77"/>
      <c r="E7" s="77"/>
      <c r="F7" s="77"/>
      <c r="G7" s="77"/>
      <c r="H7" s="77"/>
      <c r="I7" s="219"/>
      <c r="J7" s="217">
        <f t="shared" si="1"/>
        <v>0</v>
      </c>
      <c r="K7" s="219"/>
      <c r="L7" s="217">
        <f t="shared" si="2"/>
        <v>0</v>
      </c>
      <c r="M7" s="219"/>
      <c r="N7" s="217">
        <f t="shared" si="3"/>
        <v>0</v>
      </c>
      <c r="O7" s="219"/>
      <c r="P7" s="217">
        <f t="shared" si="4"/>
        <v>0</v>
      </c>
      <c r="Q7" s="219"/>
      <c r="R7" s="217">
        <f t="shared" si="5"/>
        <v>0</v>
      </c>
      <c r="S7" s="219"/>
      <c r="T7" s="217">
        <f t="shared" si="6"/>
        <v>0</v>
      </c>
      <c r="U7" s="219"/>
      <c r="V7" s="217">
        <f t="shared" si="7"/>
        <v>0</v>
      </c>
      <c r="W7" s="219"/>
      <c r="X7" s="217">
        <f t="shared" si="8"/>
        <v>0</v>
      </c>
      <c r="Y7" s="219"/>
      <c r="Z7" s="217">
        <f t="shared" si="9"/>
        <v>0</v>
      </c>
      <c r="AA7" s="217">
        <f t="shared" si="10"/>
        <v>0</v>
      </c>
    </row>
    <row r="8" spans="1:27" ht="14.25" customHeight="1">
      <c r="A8" s="77"/>
      <c r="B8" s="186"/>
      <c r="C8" s="77"/>
      <c r="D8" s="77"/>
      <c r="E8" s="77"/>
      <c r="F8" s="77"/>
      <c r="G8" s="77"/>
      <c r="H8" s="77"/>
      <c r="I8" s="219"/>
      <c r="J8" s="217">
        <f t="shared" si="1"/>
        <v>0</v>
      </c>
      <c r="K8" s="219"/>
      <c r="L8" s="217">
        <f t="shared" si="2"/>
        <v>0</v>
      </c>
      <c r="M8" s="219"/>
      <c r="N8" s="217">
        <f t="shared" si="3"/>
        <v>0</v>
      </c>
      <c r="O8" s="219"/>
      <c r="P8" s="217">
        <f t="shared" si="4"/>
        <v>0</v>
      </c>
      <c r="Q8" s="219"/>
      <c r="R8" s="217">
        <f t="shared" si="5"/>
        <v>0</v>
      </c>
      <c r="S8" s="219"/>
      <c r="T8" s="217">
        <f t="shared" si="6"/>
        <v>0</v>
      </c>
      <c r="U8" s="219"/>
      <c r="V8" s="217">
        <f t="shared" si="7"/>
        <v>0</v>
      </c>
      <c r="W8" s="219"/>
      <c r="X8" s="217">
        <f t="shared" si="8"/>
        <v>0</v>
      </c>
      <c r="Y8" s="219"/>
      <c r="Z8" s="217">
        <f t="shared" si="9"/>
        <v>0</v>
      </c>
      <c r="AA8" s="217">
        <f t="shared" si="10"/>
        <v>0</v>
      </c>
    </row>
    <row r="9" spans="1:27" ht="14.25" customHeight="1">
      <c r="A9" s="53"/>
      <c r="B9" s="187"/>
      <c r="C9" s="53"/>
      <c r="D9" s="53"/>
      <c r="E9" s="76"/>
      <c r="F9" s="53"/>
      <c r="G9" s="32"/>
      <c r="H9" s="32"/>
      <c r="I9" s="219"/>
      <c r="J9" s="217">
        <f t="shared" si="1"/>
        <v>0</v>
      </c>
      <c r="K9" s="219"/>
      <c r="L9" s="217">
        <f t="shared" si="2"/>
        <v>0</v>
      </c>
      <c r="M9" s="219"/>
      <c r="N9" s="217">
        <f t="shared" si="3"/>
        <v>0</v>
      </c>
      <c r="O9" s="219"/>
      <c r="P9" s="217">
        <f t="shared" si="4"/>
        <v>0</v>
      </c>
      <c r="Q9" s="219"/>
      <c r="R9" s="217">
        <f t="shared" si="5"/>
        <v>0</v>
      </c>
      <c r="S9" s="219"/>
      <c r="T9" s="217">
        <f t="shared" si="6"/>
        <v>0</v>
      </c>
      <c r="U9" s="219"/>
      <c r="V9" s="217">
        <f t="shared" si="7"/>
        <v>0</v>
      </c>
      <c r="W9" s="219"/>
      <c r="X9" s="217">
        <f t="shared" si="8"/>
        <v>0</v>
      </c>
      <c r="Y9" s="219"/>
      <c r="Z9" s="217">
        <f t="shared" si="9"/>
        <v>0</v>
      </c>
      <c r="AA9" s="217">
        <f t="shared" si="10"/>
        <v>0</v>
      </c>
    </row>
    <row r="10" spans="1:27" ht="14.25" customHeight="1">
      <c r="A10" s="53"/>
      <c r="B10" s="187"/>
      <c r="C10" s="53"/>
      <c r="D10" s="53"/>
      <c r="E10" s="76"/>
      <c r="F10" s="53"/>
      <c r="G10" s="32"/>
      <c r="H10" s="32"/>
      <c r="I10" s="219"/>
      <c r="J10" s="217">
        <f t="shared" si="1"/>
        <v>0</v>
      </c>
      <c r="K10" s="219"/>
      <c r="L10" s="217">
        <f t="shared" si="2"/>
        <v>0</v>
      </c>
      <c r="M10" s="219"/>
      <c r="N10" s="217">
        <f t="shared" si="3"/>
        <v>0</v>
      </c>
      <c r="O10" s="219"/>
      <c r="P10" s="217">
        <f t="shared" si="4"/>
        <v>0</v>
      </c>
      <c r="Q10" s="219"/>
      <c r="R10" s="217">
        <f t="shared" si="5"/>
        <v>0</v>
      </c>
      <c r="S10" s="219"/>
      <c r="T10" s="217">
        <f t="shared" si="6"/>
        <v>0</v>
      </c>
      <c r="U10" s="219"/>
      <c r="V10" s="217">
        <f t="shared" si="7"/>
        <v>0</v>
      </c>
      <c r="W10" s="219"/>
      <c r="X10" s="217">
        <f t="shared" si="8"/>
        <v>0</v>
      </c>
      <c r="Y10" s="219"/>
      <c r="Z10" s="217">
        <f t="shared" si="9"/>
        <v>0</v>
      </c>
      <c r="AA10" s="217">
        <f t="shared" si="10"/>
        <v>0</v>
      </c>
    </row>
    <row r="11" spans="1:27" s="211" customFormat="1" ht="14.25" customHeight="1">
      <c r="A11" s="208" t="str">
        <f>A3</f>
        <v>xxxx</v>
      </c>
      <c r="B11" s="209" t="s">
        <v>275</v>
      </c>
      <c r="C11" s="208"/>
      <c r="D11" s="210"/>
      <c r="E11" s="210"/>
      <c r="F11" s="208"/>
      <c r="G11" s="218">
        <f aca="true" t="shared" si="11" ref="G11:AA11">SUM(G3:G10)</f>
        <v>79.44557309615385</v>
      </c>
      <c r="H11" s="218">
        <f>SUM(H3:H10)</f>
        <v>75.30633490384615</v>
      </c>
      <c r="I11" s="216">
        <f t="shared" si="11"/>
        <v>604</v>
      </c>
      <c r="J11" s="217">
        <f t="shared" si="11"/>
        <v>16149.448455807691</v>
      </c>
      <c r="K11" s="216">
        <f t="shared" si="11"/>
        <v>330</v>
      </c>
      <c r="L11" s="217">
        <f t="shared" si="11"/>
        <v>8739.013040576923</v>
      </c>
      <c r="M11" s="216">
        <f t="shared" si="11"/>
        <v>292</v>
      </c>
      <c r="N11" s="217">
        <f t="shared" si="11"/>
        <v>7734.775017230769</v>
      </c>
      <c r="O11" s="216">
        <f t="shared" si="11"/>
        <v>758</v>
      </c>
      <c r="P11" s="217">
        <f t="shared" si="11"/>
        <v>19320.112226153848</v>
      </c>
      <c r="Q11" s="216">
        <f t="shared" si="11"/>
        <v>70</v>
      </c>
      <c r="R11" s="217">
        <f t="shared" si="11"/>
        <v>1749.9647075</v>
      </c>
      <c r="S11" s="216">
        <f t="shared" si="11"/>
        <v>43</v>
      </c>
      <c r="T11" s="217">
        <f t="shared" si="11"/>
        <v>1082.9823537500001</v>
      </c>
      <c r="U11" s="216">
        <f t="shared" si="11"/>
        <v>300</v>
      </c>
      <c r="V11" s="217">
        <f t="shared" si="11"/>
        <v>7395.950235576923</v>
      </c>
      <c r="W11" s="216">
        <f t="shared" si="11"/>
        <v>300</v>
      </c>
      <c r="X11" s="217">
        <f t="shared" si="11"/>
        <v>7395.950235576923</v>
      </c>
      <c r="Y11" s="216">
        <f t="shared" si="11"/>
        <v>90</v>
      </c>
      <c r="Z11" s="217">
        <f t="shared" si="11"/>
        <v>2218.785070673077</v>
      </c>
      <c r="AA11" s="217">
        <f t="shared" si="11"/>
        <v>42865.51091753846</v>
      </c>
    </row>
    <row r="12" spans="1:9" ht="14.25" customHeight="1">
      <c r="A12" s="33"/>
      <c r="B12" s="188"/>
      <c r="C12" s="33"/>
      <c r="D12" s="34"/>
      <c r="E12" s="34"/>
      <c r="F12" s="33"/>
      <c r="G12" s="33"/>
      <c r="I12" s="213"/>
    </row>
    <row r="13" spans="1:8" ht="14.25" customHeight="1" hidden="1">
      <c r="A13" s="33"/>
      <c r="B13" s="189" t="s">
        <v>297</v>
      </c>
      <c r="C13" s="35" t="s">
        <v>167</v>
      </c>
      <c r="D13" s="35"/>
      <c r="E13" s="35"/>
      <c r="F13" s="35"/>
      <c r="G13" s="25"/>
      <c r="H13" s="36"/>
    </row>
    <row r="14" spans="1:8" ht="14.25" customHeight="1" hidden="1">
      <c r="A14" s="33"/>
      <c r="B14" s="190" t="s">
        <v>297</v>
      </c>
      <c r="C14" s="37" t="s">
        <v>168</v>
      </c>
      <c r="D14" s="37"/>
      <c r="E14" s="37"/>
      <c r="F14" s="37"/>
      <c r="G14" s="11"/>
      <c r="H14" s="26"/>
    </row>
    <row r="15" spans="1:8" ht="14.25" customHeight="1" hidden="1">
      <c r="A15" s="33"/>
      <c r="B15" s="190" t="s">
        <v>297</v>
      </c>
      <c r="C15" s="37" t="s">
        <v>169</v>
      </c>
      <c r="D15" s="37"/>
      <c r="E15" s="37"/>
      <c r="F15" s="37"/>
      <c r="G15" s="11"/>
      <c r="H15" s="26"/>
    </row>
    <row r="16" spans="1:8" ht="14.25" customHeight="1" hidden="1">
      <c r="A16" s="33"/>
      <c r="B16" s="190" t="s">
        <v>297</v>
      </c>
      <c r="C16" s="37" t="s">
        <v>170</v>
      </c>
      <c r="D16" s="37"/>
      <c r="E16" s="37"/>
      <c r="F16" s="37"/>
      <c r="G16" s="11"/>
      <c r="H16" s="26"/>
    </row>
    <row r="17" spans="1:8" ht="14.25" customHeight="1" hidden="1">
      <c r="A17" s="33"/>
      <c r="B17" s="190" t="s">
        <v>297</v>
      </c>
      <c r="C17" s="37" t="s">
        <v>171</v>
      </c>
      <c r="D17" s="37"/>
      <c r="E17" s="37"/>
      <c r="F17" s="37"/>
      <c r="G17" s="11"/>
      <c r="H17" s="26"/>
    </row>
    <row r="18" spans="1:8" ht="14.25" customHeight="1" hidden="1">
      <c r="A18" s="33"/>
      <c r="B18" s="190" t="s">
        <v>297</v>
      </c>
      <c r="C18" s="37" t="s">
        <v>172</v>
      </c>
      <c r="D18" s="37"/>
      <c r="E18" s="37"/>
      <c r="F18" s="37"/>
      <c r="G18" s="11"/>
      <c r="H18" s="26"/>
    </row>
    <row r="19" spans="1:8" ht="14.25" customHeight="1" hidden="1">
      <c r="A19" s="33"/>
      <c r="B19" s="190" t="s">
        <v>297</v>
      </c>
      <c r="C19" s="37" t="s">
        <v>173</v>
      </c>
      <c r="D19" s="37"/>
      <c r="E19" s="37"/>
      <c r="F19" s="37"/>
      <c r="G19" s="11"/>
      <c r="H19" s="26"/>
    </row>
    <row r="20" spans="1:8" ht="14.25" customHeight="1" hidden="1">
      <c r="A20" s="33"/>
      <c r="B20" s="206" t="s">
        <v>291</v>
      </c>
      <c r="C20" s="38" t="s">
        <v>178</v>
      </c>
      <c r="D20" s="37"/>
      <c r="E20" s="37"/>
      <c r="F20" s="37"/>
      <c r="G20" s="39"/>
      <c r="H20" s="26"/>
    </row>
    <row r="21" spans="1:8" ht="14.25" customHeight="1" hidden="1">
      <c r="A21" s="33"/>
      <c r="B21" s="207" t="s">
        <v>279</v>
      </c>
      <c r="C21" s="40" t="s">
        <v>178</v>
      </c>
      <c r="D21" s="40"/>
      <c r="E21" s="40"/>
      <c r="F21" s="40"/>
      <c r="G21" s="41"/>
      <c r="H21" s="27"/>
    </row>
    <row r="22" spans="1:9" ht="14.25" customHeight="1" hidden="1">
      <c r="A22" s="33"/>
      <c r="B22" s="191" t="s">
        <v>276</v>
      </c>
      <c r="C22" s="33"/>
      <c r="D22" s="34"/>
      <c r="E22" s="34"/>
      <c r="F22" s="33"/>
      <c r="G22" s="33"/>
      <c r="I22" s="213"/>
    </row>
    <row r="23" spans="1:9" ht="14.25" customHeight="1" hidden="1">
      <c r="A23" s="33"/>
      <c r="B23" s="192" t="s">
        <v>86</v>
      </c>
      <c r="C23" s="33"/>
      <c r="D23" s="34"/>
      <c r="E23" s="34"/>
      <c r="F23" s="33"/>
      <c r="G23" s="33"/>
      <c r="I23" s="213"/>
    </row>
    <row r="24" spans="1:9" ht="8.25" hidden="1">
      <c r="A24" s="33"/>
      <c r="B24" s="188"/>
      <c r="C24" s="33"/>
      <c r="D24" s="34"/>
      <c r="E24" s="34"/>
      <c r="F24" s="33"/>
      <c r="G24" s="33"/>
      <c r="I24" s="213"/>
    </row>
    <row r="25" spans="1:9" ht="8.25">
      <c r="A25" s="33"/>
      <c r="B25" s="188"/>
      <c r="C25" s="33"/>
      <c r="D25" s="34"/>
      <c r="E25" s="34"/>
      <c r="F25" s="33"/>
      <c r="G25" s="33"/>
      <c r="I25" s="213"/>
    </row>
    <row r="26" spans="1:9" ht="8.25">
      <c r="A26" s="33"/>
      <c r="B26" s="188"/>
      <c r="C26" s="33"/>
      <c r="D26" s="34"/>
      <c r="E26" s="34"/>
      <c r="F26" s="33"/>
      <c r="G26" s="33"/>
      <c r="I26" s="213"/>
    </row>
    <row r="27" spans="1:9" ht="8.25">
      <c r="A27" s="33"/>
      <c r="B27" s="188"/>
      <c r="C27" s="33"/>
      <c r="D27" s="34"/>
      <c r="E27" s="34"/>
      <c r="F27" s="33"/>
      <c r="G27" s="33"/>
      <c r="I27" s="213"/>
    </row>
    <row r="28" spans="1:9" ht="8.25">
      <c r="A28" s="33"/>
      <c r="B28" s="188"/>
      <c r="C28" s="33"/>
      <c r="D28" s="34"/>
      <c r="E28" s="34"/>
      <c r="F28" s="33"/>
      <c r="G28" s="33"/>
      <c r="I28" s="213"/>
    </row>
    <row r="29" spans="1:9" ht="8.25">
      <c r="A29" s="33"/>
      <c r="B29" s="188"/>
      <c r="C29" s="33"/>
      <c r="D29" s="34"/>
      <c r="E29" s="34"/>
      <c r="F29" s="33"/>
      <c r="G29" s="33"/>
      <c r="I29" s="213"/>
    </row>
    <row r="30" spans="1:9" ht="8.25">
      <c r="A30" s="33"/>
      <c r="B30" s="188"/>
      <c r="C30" s="33"/>
      <c r="D30" s="34"/>
      <c r="E30" s="34"/>
      <c r="F30" s="33"/>
      <c r="G30" s="33"/>
      <c r="I30" s="213"/>
    </row>
    <row r="31" spans="1:9" ht="8.25">
      <c r="A31" s="33"/>
      <c r="B31" s="188"/>
      <c r="C31" s="33"/>
      <c r="D31" s="34"/>
      <c r="E31" s="34"/>
      <c r="F31" s="33"/>
      <c r="G31" s="33"/>
      <c r="I31" s="213"/>
    </row>
    <row r="32" spans="1:9" ht="8.25">
      <c r="A32" s="33"/>
      <c r="B32" s="188"/>
      <c r="C32" s="33"/>
      <c r="D32" s="34"/>
      <c r="E32" s="34"/>
      <c r="F32" s="33"/>
      <c r="G32" s="33"/>
      <c r="I32" s="213"/>
    </row>
    <row r="33" spans="1:9" ht="8.25">
      <c r="A33" s="33"/>
      <c r="B33" s="188"/>
      <c r="C33" s="33"/>
      <c r="D33" s="34"/>
      <c r="E33" s="34"/>
      <c r="F33" s="33"/>
      <c r="G33" s="33"/>
      <c r="I33" s="213"/>
    </row>
    <row r="34" spans="1:9" ht="8.25">
      <c r="A34" s="33"/>
      <c r="B34" s="188"/>
      <c r="C34" s="33"/>
      <c r="D34" s="34"/>
      <c r="E34" s="34"/>
      <c r="F34" s="33"/>
      <c r="G34" s="33"/>
      <c r="I34" s="213"/>
    </row>
    <row r="35" spans="1:9" ht="8.25">
      <c r="A35" s="33"/>
      <c r="B35" s="188"/>
      <c r="C35" s="33"/>
      <c r="D35" s="34"/>
      <c r="E35" s="34"/>
      <c r="F35" s="33"/>
      <c r="G35" s="33"/>
      <c r="I35" s="213"/>
    </row>
    <row r="36" spans="1:9" ht="8.25">
      <c r="A36" s="33"/>
      <c r="B36" s="188"/>
      <c r="C36" s="33"/>
      <c r="D36" s="34"/>
      <c r="E36" s="34"/>
      <c r="F36" s="33"/>
      <c r="G36" s="33"/>
      <c r="I36" s="213"/>
    </row>
    <row r="37" spans="1:9" ht="8.25">
      <c r="A37" s="33"/>
      <c r="B37" s="188"/>
      <c r="C37" s="33"/>
      <c r="D37" s="34"/>
      <c r="E37" s="34"/>
      <c r="F37" s="33"/>
      <c r="G37" s="33"/>
      <c r="I37" s="213"/>
    </row>
    <row r="38" spans="1:9" ht="8.25">
      <c r="A38" s="33"/>
      <c r="B38" s="188"/>
      <c r="C38" s="33"/>
      <c r="D38" s="34"/>
      <c r="E38" s="34"/>
      <c r="F38" s="33"/>
      <c r="G38" s="33"/>
      <c r="I38" s="213"/>
    </row>
    <row r="39" spans="1:9" ht="8.25">
      <c r="A39" s="33"/>
      <c r="B39" s="188"/>
      <c r="C39" s="33"/>
      <c r="D39" s="34"/>
      <c r="E39" s="34"/>
      <c r="F39" s="33"/>
      <c r="G39" s="33"/>
      <c r="I39" s="213"/>
    </row>
    <row r="40" spans="1:9" ht="8.25">
      <c r="A40" s="33"/>
      <c r="B40" s="188"/>
      <c r="C40" s="33"/>
      <c r="D40" s="34"/>
      <c r="E40" s="34"/>
      <c r="F40" s="33"/>
      <c r="G40" s="33"/>
      <c r="I40" s="213"/>
    </row>
    <row r="41" spans="1:9" ht="8.25">
      <c r="A41" s="33"/>
      <c r="B41" s="188"/>
      <c r="C41" s="33"/>
      <c r="D41" s="34"/>
      <c r="E41" s="34"/>
      <c r="F41" s="33"/>
      <c r="G41" s="33"/>
      <c r="I41" s="213"/>
    </row>
    <row r="42" spans="1:9" ht="8.25">
      <c r="A42" s="33"/>
      <c r="B42" s="188"/>
      <c r="C42" s="33"/>
      <c r="D42" s="34"/>
      <c r="E42" s="34"/>
      <c r="F42" s="33"/>
      <c r="G42" s="33"/>
      <c r="I42" s="213"/>
    </row>
    <row r="43" spans="1:9" ht="8.25">
      <c r="A43" s="33"/>
      <c r="B43" s="188"/>
      <c r="C43" s="33"/>
      <c r="D43" s="34"/>
      <c r="E43" s="34"/>
      <c r="F43" s="33"/>
      <c r="G43" s="33"/>
      <c r="I43" s="213"/>
    </row>
    <row r="44" spans="1:9" ht="8.25">
      <c r="A44" s="33"/>
      <c r="B44" s="188"/>
      <c r="C44" s="33"/>
      <c r="D44" s="34"/>
      <c r="E44" s="34"/>
      <c r="F44" s="33"/>
      <c r="G44" s="33"/>
      <c r="I44" s="213"/>
    </row>
    <row r="45" spans="1:9" ht="8.25">
      <c r="A45" s="33"/>
      <c r="B45" s="188"/>
      <c r="C45" s="33"/>
      <c r="D45" s="34"/>
      <c r="E45" s="34"/>
      <c r="F45" s="33"/>
      <c r="G45" s="33"/>
      <c r="I45" s="213"/>
    </row>
    <row r="46" spans="1:9" ht="8.25">
      <c r="A46" s="33"/>
      <c r="B46" s="188"/>
      <c r="C46" s="33"/>
      <c r="D46" s="34"/>
      <c r="E46" s="34"/>
      <c r="F46" s="33"/>
      <c r="G46" s="33"/>
      <c r="I46" s="213"/>
    </row>
    <row r="47" spans="1:9" ht="8.25">
      <c r="A47" s="33"/>
      <c r="B47" s="188"/>
      <c r="C47" s="33"/>
      <c r="D47" s="34"/>
      <c r="E47" s="34"/>
      <c r="F47" s="33"/>
      <c r="G47" s="33"/>
      <c r="I47" s="213"/>
    </row>
    <row r="48" spans="1:9" ht="8.25">
      <c r="A48" s="33"/>
      <c r="B48" s="188"/>
      <c r="C48" s="33"/>
      <c r="D48" s="34"/>
      <c r="E48" s="34"/>
      <c r="F48" s="33"/>
      <c r="G48" s="33"/>
      <c r="I48" s="213"/>
    </row>
    <row r="49" spans="1:9" ht="8.25">
      <c r="A49" s="33"/>
      <c r="B49" s="188"/>
      <c r="C49" s="33"/>
      <c r="D49" s="34"/>
      <c r="E49" s="34"/>
      <c r="F49" s="33"/>
      <c r="G49" s="33"/>
      <c r="I49" s="213"/>
    </row>
    <row r="50" spans="1:9" ht="8.25">
      <c r="A50" s="33"/>
      <c r="B50" s="188"/>
      <c r="C50" s="33"/>
      <c r="D50" s="34"/>
      <c r="E50" s="34"/>
      <c r="F50" s="33"/>
      <c r="G50" s="33"/>
      <c r="I50" s="213"/>
    </row>
    <row r="51" spans="1:9" ht="8.25">
      <c r="A51" s="33"/>
      <c r="B51" s="188"/>
      <c r="C51" s="33"/>
      <c r="D51" s="34"/>
      <c r="E51" s="34"/>
      <c r="F51" s="33"/>
      <c r="G51" s="33"/>
      <c r="I51" s="213"/>
    </row>
    <row r="52" spans="1:9" ht="8.25">
      <c r="A52" s="33"/>
      <c r="B52" s="188"/>
      <c r="C52" s="33"/>
      <c r="D52" s="34"/>
      <c r="E52" s="34"/>
      <c r="F52" s="33"/>
      <c r="G52" s="33"/>
      <c r="I52" s="213"/>
    </row>
    <row r="53" spans="1:9" ht="8.25">
      <c r="A53" s="33"/>
      <c r="B53" s="188"/>
      <c r="C53" s="33"/>
      <c r="D53" s="34"/>
      <c r="E53" s="34"/>
      <c r="F53" s="33"/>
      <c r="G53" s="33"/>
      <c r="I53" s="213"/>
    </row>
    <row r="54" spans="1:9" ht="8.25">
      <c r="A54" s="33"/>
      <c r="B54" s="188"/>
      <c r="C54" s="33"/>
      <c r="D54" s="34"/>
      <c r="E54" s="34"/>
      <c r="F54" s="33"/>
      <c r="G54" s="33"/>
      <c r="I54" s="213"/>
    </row>
    <row r="55" spans="1:9" ht="8.25">
      <c r="A55" s="33"/>
      <c r="B55" s="188"/>
      <c r="C55" s="33"/>
      <c r="D55" s="34"/>
      <c r="E55" s="34"/>
      <c r="F55" s="33"/>
      <c r="G55" s="33"/>
      <c r="I55" s="213"/>
    </row>
    <row r="56" spans="1:9" ht="8.25">
      <c r="A56" s="33"/>
      <c r="B56" s="188"/>
      <c r="C56" s="33"/>
      <c r="D56" s="34"/>
      <c r="E56" s="34"/>
      <c r="F56" s="33"/>
      <c r="G56" s="33"/>
      <c r="I56" s="213"/>
    </row>
    <row r="57" spans="1:9" ht="8.25">
      <c r="A57" s="33"/>
      <c r="B57" s="188"/>
      <c r="C57" s="33"/>
      <c r="D57" s="34"/>
      <c r="E57" s="34"/>
      <c r="F57" s="33"/>
      <c r="G57" s="33"/>
      <c r="I57" s="213"/>
    </row>
    <row r="58" spans="1:9" ht="8.25">
      <c r="A58" s="33"/>
      <c r="B58" s="188"/>
      <c r="C58" s="33"/>
      <c r="D58" s="34"/>
      <c r="E58" s="34"/>
      <c r="F58" s="33"/>
      <c r="G58" s="33"/>
      <c r="I58" s="213"/>
    </row>
    <row r="59" spans="1:9" ht="8.25">
      <c r="A59" s="33"/>
      <c r="B59" s="188"/>
      <c r="C59" s="33"/>
      <c r="D59" s="34"/>
      <c r="E59" s="34"/>
      <c r="F59" s="33"/>
      <c r="G59" s="33"/>
      <c r="I59" s="213"/>
    </row>
    <row r="60" spans="1:9" ht="8.25">
      <c r="A60" s="33"/>
      <c r="B60" s="188"/>
      <c r="C60" s="33"/>
      <c r="D60" s="34"/>
      <c r="E60" s="34"/>
      <c r="F60" s="33"/>
      <c r="G60" s="33"/>
      <c r="I60" s="213"/>
    </row>
    <row r="61" spans="1:9" ht="8.25">
      <c r="A61" s="33"/>
      <c r="B61" s="188"/>
      <c r="C61" s="33"/>
      <c r="D61" s="34"/>
      <c r="E61" s="34"/>
      <c r="F61" s="33"/>
      <c r="G61" s="33"/>
      <c r="I61" s="213"/>
    </row>
    <row r="62" spans="1:9" ht="8.25">
      <c r="A62" s="33"/>
      <c r="B62" s="188"/>
      <c r="C62" s="33"/>
      <c r="D62" s="34"/>
      <c r="E62" s="34"/>
      <c r="F62" s="33"/>
      <c r="G62" s="33"/>
      <c r="I62" s="213"/>
    </row>
    <row r="63" spans="1:9" ht="8.25">
      <c r="A63" s="33"/>
      <c r="B63" s="188"/>
      <c r="C63" s="33"/>
      <c r="D63" s="34"/>
      <c r="E63" s="34"/>
      <c r="F63" s="33"/>
      <c r="G63" s="33"/>
      <c r="I63" s="213"/>
    </row>
    <row r="64" spans="1:9" ht="8.25">
      <c r="A64" s="33"/>
      <c r="B64" s="188"/>
      <c r="C64" s="33"/>
      <c r="D64" s="34"/>
      <c r="E64" s="34"/>
      <c r="F64" s="33"/>
      <c r="G64" s="33"/>
      <c r="I64" s="213"/>
    </row>
    <row r="65" spans="1:9" ht="8.25">
      <c r="A65" s="33"/>
      <c r="B65" s="188"/>
      <c r="C65" s="33"/>
      <c r="D65" s="34"/>
      <c r="E65" s="34"/>
      <c r="F65" s="33"/>
      <c r="G65" s="33"/>
      <c r="I65" s="213"/>
    </row>
    <row r="66" spans="1:9" ht="8.25">
      <c r="A66" s="33"/>
      <c r="B66" s="188"/>
      <c r="C66" s="33"/>
      <c r="D66" s="34"/>
      <c r="E66" s="34"/>
      <c r="F66" s="33"/>
      <c r="G66" s="33"/>
      <c r="I66" s="213"/>
    </row>
    <row r="67" spans="1:9" ht="8.25">
      <c r="A67" s="33"/>
      <c r="B67" s="188"/>
      <c r="C67" s="33"/>
      <c r="D67" s="34"/>
      <c r="E67" s="34"/>
      <c r="F67" s="33"/>
      <c r="G67" s="33"/>
      <c r="I67" s="213"/>
    </row>
    <row r="68" spans="1:9" ht="8.25">
      <c r="A68" s="33"/>
      <c r="B68" s="188"/>
      <c r="C68" s="33"/>
      <c r="D68" s="34"/>
      <c r="E68" s="34"/>
      <c r="F68" s="33"/>
      <c r="G68" s="33"/>
      <c r="I68" s="213"/>
    </row>
    <row r="69" spans="1:9" ht="8.25">
      <c r="A69" s="33"/>
      <c r="B69" s="188"/>
      <c r="C69" s="33"/>
      <c r="D69" s="34"/>
      <c r="E69" s="34"/>
      <c r="F69" s="33"/>
      <c r="G69" s="33"/>
      <c r="I69" s="213"/>
    </row>
    <row r="70" spans="1:9" ht="8.25">
      <c r="A70" s="33"/>
      <c r="B70" s="188"/>
      <c r="C70" s="33"/>
      <c r="D70" s="34"/>
      <c r="E70" s="34"/>
      <c r="F70" s="33"/>
      <c r="G70" s="33"/>
      <c r="I70" s="213"/>
    </row>
    <row r="71" spans="1:9" ht="8.25">
      <c r="A71" s="33"/>
      <c r="B71" s="188"/>
      <c r="C71" s="33"/>
      <c r="D71" s="34"/>
      <c r="E71" s="34"/>
      <c r="F71" s="33"/>
      <c r="G71" s="33"/>
      <c r="I71" s="213"/>
    </row>
    <row r="72" spans="1:9" ht="8.25">
      <c r="A72" s="33"/>
      <c r="B72" s="188"/>
      <c r="C72" s="33"/>
      <c r="D72" s="34"/>
      <c r="E72" s="34"/>
      <c r="F72" s="33"/>
      <c r="G72" s="33"/>
      <c r="I72" s="213"/>
    </row>
    <row r="73" spans="1:9" ht="8.25">
      <c r="A73" s="33"/>
      <c r="B73" s="188"/>
      <c r="C73" s="33"/>
      <c r="D73" s="34"/>
      <c r="E73" s="34"/>
      <c r="F73" s="33"/>
      <c r="G73" s="33"/>
      <c r="I73" s="213"/>
    </row>
    <row r="74" spans="1:9" ht="8.25">
      <c r="A74" s="33"/>
      <c r="B74" s="188"/>
      <c r="C74" s="33"/>
      <c r="D74" s="34"/>
      <c r="E74" s="34"/>
      <c r="F74" s="33"/>
      <c r="G74" s="33"/>
      <c r="I74" s="213"/>
    </row>
    <row r="75" spans="1:9" ht="8.25">
      <c r="A75" s="33"/>
      <c r="B75" s="188"/>
      <c r="C75" s="33"/>
      <c r="D75" s="34"/>
      <c r="E75" s="34"/>
      <c r="F75" s="33"/>
      <c r="G75" s="33"/>
      <c r="I75" s="213"/>
    </row>
    <row r="76" spans="1:9" ht="8.25">
      <c r="A76" s="33"/>
      <c r="B76" s="188"/>
      <c r="C76" s="33"/>
      <c r="D76" s="34"/>
      <c r="E76" s="34"/>
      <c r="F76" s="33"/>
      <c r="G76" s="33"/>
      <c r="I76" s="213"/>
    </row>
    <row r="77" spans="1:9" ht="8.25">
      <c r="A77" s="33"/>
      <c r="B77" s="188"/>
      <c r="C77" s="33"/>
      <c r="D77" s="34"/>
      <c r="E77" s="34"/>
      <c r="F77" s="33"/>
      <c r="G77" s="33"/>
      <c r="I77" s="213"/>
    </row>
    <row r="78" spans="1:9" ht="8.25">
      <c r="A78" s="33"/>
      <c r="B78" s="188"/>
      <c r="C78" s="33"/>
      <c r="D78" s="34"/>
      <c r="E78" s="34"/>
      <c r="F78" s="33"/>
      <c r="G78" s="33"/>
      <c r="I78" s="213"/>
    </row>
  </sheetData>
  <sheetProtection insertColumns="0" insertRows="0" deleteColumns="0" deleteRows="0"/>
  <printOptions horizontalCentered="1"/>
  <pageMargins left="0.5" right="0.25" top="1.65" bottom="0.5" header="0.75" footer="0.25"/>
  <pageSetup horizontalDpi="600" verticalDpi="600" orientation="landscape" scale="67" r:id="rId1"/>
  <headerFooter alignWithMargins="0">
    <oddHeader>&amp;C&amp;"Arial,Bold"&amp;14JUSTICE ADMINISTRATIVE COMMISSION
Compensated Absences Leave Liability Spreadsheet (CALLS) Detail
JUNE 30,2018
&amp;8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2"/>
  <sheetViews>
    <sheetView zoomScale="210" zoomScaleNormal="210" zoomScalePageLayoutView="0" workbookViewId="0" topLeftCell="A96">
      <selection activeCell="A104" sqref="A104"/>
    </sheetView>
  </sheetViews>
  <sheetFormatPr defaultColWidth="9.140625" defaultRowHeight="12.75"/>
  <cols>
    <col min="1" max="1" width="58.140625" style="3" customWidth="1"/>
    <col min="2" max="2" width="2.8515625" style="3" customWidth="1"/>
    <col min="3" max="3" width="23.7109375" style="3" customWidth="1"/>
    <col min="4" max="4" width="2.421875" style="3" customWidth="1"/>
    <col min="5" max="5" width="19.28125" style="3" customWidth="1"/>
    <col min="6" max="16384" width="9.140625" style="3" customWidth="1"/>
  </cols>
  <sheetData>
    <row r="1" ht="15">
      <c r="C1" s="83"/>
    </row>
    <row r="2" spans="1:3" ht="15">
      <c r="A2" s="84" t="s">
        <v>311</v>
      </c>
      <c r="C2" s="83">
        <f>summary!H5</f>
        <v>320000</v>
      </c>
    </row>
    <row r="3" spans="1:3" ht="15">
      <c r="A3" s="84" t="s">
        <v>312</v>
      </c>
      <c r="C3" s="83">
        <f>'Fill In'!L11+'Fill In'!R11+'Fill In'!X11</f>
        <v>17884.927983653844</v>
      </c>
    </row>
    <row r="4" spans="1:3" ht="15.75" thickBot="1">
      <c r="A4" s="85" t="s">
        <v>79</v>
      </c>
      <c r="C4" s="86">
        <f>SUM(C2:C3)</f>
        <v>337884.92798365385</v>
      </c>
    </row>
    <row r="5" ht="15" thickTop="1">
      <c r="C5" s="83"/>
    </row>
    <row r="6" spans="1:5" ht="15">
      <c r="A6" s="56" t="s">
        <v>313</v>
      </c>
      <c r="B6" s="56"/>
      <c r="C6" s="87">
        <f>summary!H6</f>
        <v>150</v>
      </c>
      <c r="D6" s="56"/>
      <c r="E6" s="56"/>
    </row>
    <row r="7" spans="1:5" ht="15">
      <c r="A7" s="56" t="s">
        <v>314</v>
      </c>
      <c r="B7" s="56"/>
      <c r="C7" s="87">
        <f>summary!H7</f>
        <v>100</v>
      </c>
      <c r="D7" s="56"/>
      <c r="E7" s="56"/>
    </row>
    <row r="8" spans="1:5" ht="15">
      <c r="A8" s="56" t="s">
        <v>315</v>
      </c>
      <c r="B8" s="56"/>
      <c r="C8" s="87">
        <f>summary!H8</f>
        <v>50</v>
      </c>
      <c r="D8" s="56"/>
      <c r="E8" s="56"/>
    </row>
    <row r="9" spans="1:3" ht="15">
      <c r="A9" s="7" t="s">
        <v>316</v>
      </c>
      <c r="C9" s="83">
        <f>'Fill In'!N11</f>
        <v>7734.775017230769</v>
      </c>
    </row>
    <row r="10" spans="1:3" ht="15">
      <c r="A10" s="7" t="s">
        <v>317</v>
      </c>
      <c r="C10" s="83">
        <f>'Fill In'!T11</f>
        <v>1082.9823537500001</v>
      </c>
    </row>
    <row r="11" spans="1:3" ht="15">
      <c r="A11" s="7" t="s">
        <v>318</v>
      </c>
      <c r="C11" s="83">
        <f>'Fill In'!Z11</f>
        <v>2218.785070673077</v>
      </c>
    </row>
    <row r="12" spans="1:3" ht="15.75" thickBot="1">
      <c r="A12" s="88" t="s">
        <v>319</v>
      </c>
      <c r="C12" s="86">
        <f>SUM(C6:C11)</f>
        <v>11336.542441653846</v>
      </c>
    </row>
    <row r="13" spans="1:3" ht="15.75" thickTop="1">
      <c r="A13" s="88"/>
      <c r="C13" s="89"/>
    </row>
    <row r="14" spans="1:3" ht="15">
      <c r="A14" s="17" t="s">
        <v>320</v>
      </c>
      <c r="B14" s="84"/>
      <c r="C14" s="90">
        <f>C12</f>
        <v>11336.542441653846</v>
      </c>
    </row>
    <row r="15" spans="1:3" ht="15">
      <c r="A15" s="17" t="s">
        <v>79</v>
      </c>
      <c r="B15" s="91" t="s">
        <v>80</v>
      </c>
      <c r="C15" s="92">
        <f>C4</f>
        <v>337884.92798365385</v>
      </c>
    </row>
    <row r="16" spans="1:3" ht="15.75" thickBot="1">
      <c r="A16" s="93" t="s">
        <v>321</v>
      </c>
      <c r="B16" s="84"/>
      <c r="C16" s="223">
        <f>C14/C15</f>
        <v>0.033551488991548875</v>
      </c>
    </row>
    <row r="17" spans="1:3" ht="15.75" thickTop="1">
      <c r="A17" s="93"/>
      <c r="B17" s="84"/>
      <c r="C17" s="92"/>
    </row>
    <row r="18" spans="1:3" ht="15">
      <c r="A18" s="7" t="s">
        <v>322</v>
      </c>
      <c r="C18" s="83">
        <f>summary!H9</f>
        <v>15</v>
      </c>
    </row>
    <row r="19" spans="1:3" ht="15">
      <c r="A19" s="7" t="s">
        <v>323</v>
      </c>
      <c r="C19" s="83">
        <f>summary!H10</f>
        <v>10</v>
      </c>
    </row>
    <row r="20" spans="1:3" ht="15">
      <c r="A20" s="7" t="s">
        <v>324</v>
      </c>
      <c r="C20" s="83">
        <f>summary!H11</f>
        <v>5</v>
      </c>
    </row>
    <row r="21" spans="1:3" ht="15">
      <c r="A21" s="7" t="s">
        <v>325</v>
      </c>
      <c r="C21" s="83">
        <f>'Fill In'!M11</f>
        <v>292</v>
      </c>
    </row>
    <row r="22" spans="1:3" ht="15">
      <c r="A22" s="7" t="s">
        <v>326</v>
      </c>
      <c r="C22" s="83">
        <f>'Fill In'!S11</f>
        <v>43</v>
      </c>
    </row>
    <row r="23" spans="1:3" ht="15">
      <c r="A23" s="7" t="s">
        <v>327</v>
      </c>
      <c r="C23" s="83">
        <f>'Fill In'!Y11</f>
        <v>90</v>
      </c>
    </row>
    <row r="24" spans="1:5" ht="15.75" thickBot="1">
      <c r="A24" s="88" t="s">
        <v>328</v>
      </c>
      <c r="C24" s="94">
        <f>SUM(C18:C23)</f>
        <v>455</v>
      </c>
      <c r="E24" s="95"/>
    </row>
    <row r="25" spans="1:3" ht="15.75" thickTop="1">
      <c r="A25" s="93"/>
      <c r="B25" s="84"/>
      <c r="C25" s="92"/>
    </row>
    <row r="26" spans="1:3" ht="15">
      <c r="A26" s="3" t="s">
        <v>292</v>
      </c>
      <c r="C26" s="96">
        <f>summary!H13</f>
        <v>0.42222</v>
      </c>
    </row>
    <row r="27" spans="1:3" ht="15">
      <c r="A27" s="3" t="s">
        <v>307</v>
      </c>
      <c r="C27" s="96">
        <f>summary!H12</f>
        <v>0.44444</v>
      </c>
    </row>
    <row r="28" spans="1:3" ht="15">
      <c r="A28" s="3" t="s">
        <v>321</v>
      </c>
      <c r="C28" s="97">
        <f>C16</f>
        <v>0.033551488991548875</v>
      </c>
    </row>
    <row r="29" spans="1:3" ht="15">
      <c r="A29" s="3" t="s">
        <v>54</v>
      </c>
      <c r="C29" s="98">
        <f>SUM(C26:C28)</f>
        <v>0.9002114889915489</v>
      </c>
    </row>
    <row r="30" ht="15">
      <c r="C30" s="99" t="s">
        <v>56</v>
      </c>
    </row>
    <row r="31" spans="1:3" ht="15.75" thickBot="1">
      <c r="A31" s="6" t="s">
        <v>78</v>
      </c>
      <c r="C31" s="100">
        <f>C29/3</f>
        <v>0.3000704963305163</v>
      </c>
    </row>
    <row r="32" spans="1:3" ht="15" thickTop="1">
      <c r="A32" s="3" t="s">
        <v>329</v>
      </c>
      <c r="C32" s="83">
        <f>'Fill In'!J11</f>
        <v>16149.448455807691</v>
      </c>
    </row>
    <row r="33" spans="1:3" ht="15">
      <c r="A33" s="3" t="s">
        <v>330</v>
      </c>
      <c r="C33" s="83">
        <f>'Fill In'!P11</f>
        <v>19320.112226153848</v>
      </c>
    </row>
    <row r="34" spans="1:3" ht="15">
      <c r="A34" s="3" t="s">
        <v>331</v>
      </c>
      <c r="C34" s="83">
        <f>'Fill In'!V11</f>
        <v>7395.950235576923</v>
      </c>
    </row>
    <row r="35" spans="1:3" ht="15.75" thickBot="1">
      <c r="A35" s="6" t="s">
        <v>332</v>
      </c>
      <c r="C35" s="86">
        <f>SUM(C32:C34)</f>
        <v>42865.51091753846</v>
      </c>
    </row>
    <row r="36" ht="15" thickTop="1">
      <c r="C36" s="83"/>
    </row>
    <row r="37" spans="1:3" ht="15">
      <c r="A37" s="3" t="s">
        <v>332</v>
      </c>
      <c r="C37" s="83">
        <f>C35</f>
        <v>42865.51091753846</v>
      </c>
    </row>
    <row r="38" spans="1:3" ht="15">
      <c r="A38" s="3" t="s">
        <v>55</v>
      </c>
      <c r="C38" s="224">
        <f>C31</f>
        <v>0.3000704963305163</v>
      </c>
    </row>
    <row r="39" spans="1:3" ht="15.75" thickBot="1">
      <c r="A39" s="6" t="s">
        <v>57</v>
      </c>
      <c r="C39" s="86">
        <f>C37*C38</f>
        <v>12862.67513648693</v>
      </c>
    </row>
    <row r="40" ht="15" thickTop="1">
      <c r="C40" s="83"/>
    </row>
    <row r="41" spans="1:3" ht="15">
      <c r="A41" s="3" t="s">
        <v>57</v>
      </c>
      <c r="C41" s="83">
        <f>C39</f>
        <v>12862.67513648693</v>
      </c>
    </row>
    <row r="42" ht="15">
      <c r="C42" s="101" t="s">
        <v>58</v>
      </c>
    </row>
    <row r="43" spans="1:3" ht="15">
      <c r="A43" s="3" t="s">
        <v>60</v>
      </c>
      <c r="C43" s="102">
        <f>C41/12</f>
        <v>1071.8895947072442</v>
      </c>
    </row>
    <row r="44" ht="15">
      <c r="C44" s="103" t="s">
        <v>59</v>
      </c>
    </row>
    <row r="45" spans="1:3" ht="15.75" thickBot="1">
      <c r="A45" s="6" t="s">
        <v>308</v>
      </c>
      <c r="C45" s="86">
        <f>C43*2</f>
        <v>2143.7791894144884</v>
      </c>
    </row>
    <row r="46" ht="15" thickTop="1">
      <c r="C46" s="102"/>
    </row>
    <row r="47" spans="1:3" ht="15">
      <c r="A47" s="104" t="s">
        <v>250</v>
      </c>
      <c r="B47" s="104"/>
      <c r="C47" s="105">
        <f>summary!H14</f>
        <v>4000</v>
      </c>
    </row>
    <row r="48" spans="1:3" ht="15">
      <c r="A48" s="104" t="s">
        <v>251</v>
      </c>
      <c r="B48" s="104"/>
      <c r="C48" s="105">
        <f>C45</f>
        <v>2143.7791894144884</v>
      </c>
    </row>
    <row r="49" spans="1:3" ht="15.75" thickBot="1">
      <c r="A49" s="106" t="s">
        <v>252</v>
      </c>
      <c r="B49" s="104"/>
      <c r="C49" s="107">
        <f>SUM(C47:C48)/3</f>
        <v>2047.9263964714962</v>
      </c>
    </row>
    <row r="50" ht="15" thickTop="1">
      <c r="C50" s="102"/>
    </row>
    <row r="51" spans="1:3" ht="15">
      <c r="A51" s="3" t="s">
        <v>57</v>
      </c>
      <c r="C51" s="102">
        <f>C39</f>
        <v>12862.67513648693</v>
      </c>
    </row>
    <row r="52" spans="1:3" ht="15">
      <c r="A52" s="3" t="s">
        <v>278</v>
      </c>
      <c r="C52" s="102">
        <f>C49</f>
        <v>2047.9263964714962</v>
      </c>
    </row>
    <row r="53" spans="1:3" ht="15.75" thickBot="1">
      <c r="A53" s="6" t="s">
        <v>62</v>
      </c>
      <c r="C53" s="86">
        <f>C51-C52</f>
        <v>10814.748740015435</v>
      </c>
    </row>
    <row r="54" spans="1:4" ht="15.75" thickBot="1" thickTop="1">
      <c r="A54" s="108"/>
      <c r="B54" s="108"/>
      <c r="C54" s="109"/>
      <c r="D54" s="108"/>
    </row>
    <row r="55" ht="15" thickTop="1">
      <c r="C55" s="102"/>
    </row>
    <row r="56" spans="1:3" ht="15">
      <c r="A56" s="6" t="s">
        <v>332</v>
      </c>
      <c r="C56" s="102">
        <f>C35</f>
        <v>42865.51091753846</v>
      </c>
    </row>
    <row r="57" spans="1:3" ht="15">
      <c r="A57" s="6" t="s">
        <v>278</v>
      </c>
      <c r="C57" s="102">
        <f>C52</f>
        <v>2047.9263964714962</v>
      </c>
    </row>
    <row r="58" spans="1:3" ht="15">
      <c r="A58" s="6" t="s">
        <v>63</v>
      </c>
      <c r="C58" s="102">
        <f>C56-C57</f>
        <v>40817.58452106696</v>
      </c>
    </row>
    <row r="59" spans="1:3" ht="15">
      <c r="A59" s="6" t="s">
        <v>64</v>
      </c>
      <c r="C59" s="102">
        <f>C53</f>
        <v>10814.748740015435</v>
      </c>
    </row>
    <row r="60" spans="1:3" ht="15.75" thickBot="1">
      <c r="A60" s="6" t="s">
        <v>65</v>
      </c>
      <c r="C60" s="86">
        <f>C58-C59</f>
        <v>30002.835781051523</v>
      </c>
    </row>
    <row r="61" ht="15" thickTop="1">
      <c r="C61" s="102"/>
    </row>
    <row r="62" ht="15">
      <c r="C62" s="102"/>
    </row>
    <row r="63" spans="1:3" ht="15">
      <c r="A63" s="110" t="s">
        <v>66</v>
      </c>
      <c r="B63" s="111"/>
      <c r="C63" s="112">
        <f>C57</f>
        <v>2047.9263964714962</v>
      </c>
    </row>
    <row r="64" spans="1:3" ht="15">
      <c r="A64" s="113"/>
      <c r="B64" s="7"/>
      <c r="C64" s="114"/>
    </row>
    <row r="65" spans="1:3" ht="15">
      <c r="A65" s="113" t="s">
        <v>67</v>
      </c>
      <c r="B65" s="7"/>
      <c r="C65" s="114">
        <f>C59</f>
        <v>10814.748740015435</v>
      </c>
    </row>
    <row r="66" spans="1:3" ht="15">
      <c r="A66" s="113"/>
      <c r="B66" s="7"/>
      <c r="C66" s="114"/>
    </row>
    <row r="67" spans="1:3" ht="15">
      <c r="A67" s="115" t="s">
        <v>68</v>
      </c>
      <c r="B67" s="116"/>
      <c r="C67" s="117">
        <f>C60</f>
        <v>30002.835781051523</v>
      </c>
    </row>
    <row r="71" spans="1:3" ht="15.75" thickBot="1">
      <c r="A71" s="118" t="s">
        <v>69</v>
      </c>
      <c r="B71" s="119"/>
      <c r="C71" s="120" t="str">
        <f>summary!C2</f>
        <v>210000-10-1-0000xx</v>
      </c>
    </row>
    <row r="73" spans="1:3" ht="15">
      <c r="A73" s="3" t="s">
        <v>129</v>
      </c>
      <c r="C73" s="121">
        <f>summary!I2</f>
        <v>20000</v>
      </c>
    </row>
    <row r="74" spans="1:3" ht="15">
      <c r="A74" s="3" t="s">
        <v>72</v>
      </c>
      <c r="C74" s="121">
        <v>0</v>
      </c>
    </row>
    <row r="75" spans="1:3" ht="15">
      <c r="A75" s="3" t="s">
        <v>70</v>
      </c>
      <c r="C75" s="102">
        <f>C63</f>
        <v>2047.9263964714962</v>
      </c>
    </row>
    <row r="76" spans="1:3" ht="15">
      <c r="A76" s="3" t="s">
        <v>71</v>
      </c>
      <c r="C76" s="121">
        <f>C73+C74</f>
        <v>20000</v>
      </c>
    </row>
    <row r="77" spans="1:3" ht="15">
      <c r="A77" s="3" t="s">
        <v>138</v>
      </c>
      <c r="C77" s="102">
        <f>C74+C75-C76+C73</f>
        <v>2047.9263964714955</v>
      </c>
    </row>
    <row r="78" spans="1:3" ht="15">
      <c r="A78" s="3" t="s">
        <v>74</v>
      </c>
      <c r="C78" s="20" t="s">
        <v>73</v>
      </c>
    </row>
    <row r="81" spans="1:3" ht="15.75" thickBot="1">
      <c r="A81" s="118" t="s">
        <v>75</v>
      </c>
      <c r="B81" s="119"/>
      <c r="C81" s="120" t="str">
        <f>summary!C3</f>
        <v>210000-90-9-0000xx</v>
      </c>
    </row>
    <row r="83" spans="1:3" ht="15">
      <c r="A83" s="3" t="s">
        <v>129</v>
      </c>
      <c r="C83" s="121">
        <f>summary!I3</f>
        <v>300000</v>
      </c>
    </row>
    <row r="84" spans="1:3" ht="15">
      <c r="A84" s="3" t="s">
        <v>72</v>
      </c>
      <c r="C84" s="122">
        <v>0</v>
      </c>
    </row>
    <row r="85" spans="1:3" s="84" customFormat="1" ht="15" thickBot="1">
      <c r="A85" s="84" t="s">
        <v>125</v>
      </c>
      <c r="C85" s="121">
        <f>C3</f>
        <v>17884.927983653844</v>
      </c>
    </row>
    <row r="86" spans="1:3" s="84" customFormat="1" ht="15" thickBot="1">
      <c r="A86" s="3" t="s">
        <v>61</v>
      </c>
      <c r="C86" s="123">
        <f>C57</f>
        <v>2047.9263964714962</v>
      </c>
    </row>
    <row r="87" spans="1:3" ht="15">
      <c r="A87" s="3" t="s">
        <v>70</v>
      </c>
      <c r="C87" s="102">
        <f>C85-C86</f>
        <v>15837.001587182349</v>
      </c>
    </row>
    <row r="88" spans="1:5" ht="15" thickBot="1">
      <c r="A88" s="3" t="s">
        <v>76</v>
      </c>
      <c r="C88" s="102">
        <f>C83+C87-C89</f>
        <v>275019.41706611536</v>
      </c>
      <c r="E88" s="102"/>
    </row>
    <row r="89" spans="1:3" ht="15" thickBot="1">
      <c r="A89" s="3" t="s">
        <v>130</v>
      </c>
      <c r="C89" s="182">
        <f>C58</f>
        <v>40817.58452106696</v>
      </c>
    </row>
    <row r="90" spans="1:3" ht="15">
      <c r="A90" s="3" t="s">
        <v>77</v>
      </c>
      <c r="C90" s="102">
        <f>C65</f>
        <v>10814.748740015435</v>
      </c>
    </row>
    <row r="91" spans="1:5" ht="15">
      <c r="A91" s="3" t="s">
        <v>65</v>
      </c>
      <c r="C91" s="102">
        <f>C67</f>
        <v>30002.835781051523</v>
      </c>
      <c r="E91" s="102"/>
    </row>
    <row r="92" ht="15">
      <c r="C92" s="102"/>
    </row>
  </sheetData>
  <sheetProtection/>
  <printOptions horizontalCentered="1"/>
  <pageMargins left="0.5" right="0.5" top="1.16" bottom="0.75" header="0.5" footer="0.25"/>
  <pageSetup fitToHeight="0" fitToWidth="1" horizontalDpi="600" verticalDpi="600" orientation="landscape" r:id="rId1"/>
  <headerFooter alignWithMargins="0">
    <oddHeader>&amp;C&amp;"Arial,Bold"&amp;14Justice Administrative Commission
Absences Leave Liability Spreadsheet (CALLS) Detail
June 30, 2016&amp;"Arial,Regular"
</oddHeader>
  </headerFooter>
  <rowBreaks count="2" manualBreakCount="2">
    <brk id="31" max="2" man="1"/>
    <brk id="6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showGridLines="0" zoomScalePageLayoutView="0" workbookViewId="0" topLeftCell="A37">
      <selection activeCell="Y59" sqref="Y59"/>
    </sheetView>
  </sheetViews>
  <sheetFormatPr defaultColWidth="2.57421875" defaultRowHeight="12.75"/>
  <cols>
    <col min="1" max="1" width="6.7109375" style="10" customWidth="1"/>
    <col min="2" max="2" width="2.00390625" style="10" customWidth="1"/>
    <col min="3" max="3" width="3.140625" style="10" customWidth="1"/>
    <col min="4" max="5" width="2.7109375" style="10" customWidth="1"/>
    <col min="6" max="6" width="3.7109375" style="10" customWidth="1"/>
    <col min="7" max="8" width="2.57421875" style="10" customWidth="1"/>
    <col min="9" max="11" width="1.28515625" style="10" customWidth="1"/>
    <col min="12" max="12" width="2.57421875" style="10" customWidth="1"/>
    <col min="13" max="13" width="1.28515625" style="10" customWidth="1"/>
    <col min="14" max="14" width="2.57421875" style="10" customWidth="1"/>
    <col min="15" max="15" width="1.28515625" style="10" customWidth="1"/>
    <col min="16" max="16" width="2.57421875" style="10" customWidth="1"/>
    <col min="17" max="17" width="1.28515625" style="10" customWidth="1"/>
    <col min="18" max="20" width="2.57421875" style="10" customWidth="1"/>
    <col min="21" max="21" width="1.28515625" style="10" customWidth="1"/>
    <col min="22" max="22" width="5.7109375" style="10" customWidth="1"/>
    <col min="23" max="23" width="2.57421875" style="10" customWidth="1"/>
    <col min="24" max="24" width="16.421875" style="10" customWidth="1"/>
    <col min="25" max="25" width="6.7109375" style="10" customWidth="1"/>
    <col min="26" max="26" width="2.57421875" style="10" customWidth="1"/>
    <col min="27" max="27" width="1.28515625" style="10" customWidth="1"/>
    <col min="28" max="28" width="4.28125" style="10" customWidth="1"/>
    <col min="29" max="29" width="2.00390625" style="10" customWidth="1"/>
    <col min="30" max="30" width="3.8515625" style="10" customWidth="1"/>
    <col min="31" max="31" width="3.00390625" style="10" customWidth="1"/>
    <col min="32" max="32" width="0.9921875" style="10" customWidth="1"/>
    <col min="33" max="33" width="1.28515625" style="10" customWidth="1"/>
    <col min="34" max="34" width="4.140625" style="10" customWidth="1"/>
    <col min="35" max="35" width="1.28515625" style="10" customWidth="1"/>
    <col min="36" max="36" width="4.421875" style="10" customWidth="1"/>
    <col min="37" max="38" width="2.57421875" style="10" customWidth="1"/>
    <col min="39" max="39" width="0.5625" style="10" customWidth="1"/>
    <col min="40" max="40" width="4.00390625" style="10" bestFit="1" customWidth="1"/>
    <col min="41" max="41" width="12.140625" style="10" customWidth="1"/>
    <col min="42" max="42" width="7.57421875" style="10" customWidth="1"/>
    <col min="43" max="43" width="2.00390625" style="10" customWidth="1"/>
    <col min="44" max="44" width="6.7109375" style="10" customWidth="1"/>
    <col min="45" max="45" width="2.7109375" style="10" customWidth="1"/>
    <col min="46" max="46" width="1.28515625" style="10" customWidth="1"/>
    <col min="47" max="47" width="1.421875" style="10" customWidth="1"/>
    <col min="48" max="48" width="2.28125" style="10" customWidth="1"/>
    <col min="49" max="49" width="1.421875" style="10" customWidth="1"/>
    <col min="50" max="50" width="2.7109375" style="10" customWidth="1"/>
    <col min="51" max="52" width="2.57421875" style="10" hidden="1" customWidth="1"/>
    <col min="53" max="53" width="1.8515625" style="10" customWidth="1"/>
    <col min="54" max="16384" width="2.57421875" style="10" customWidth="1"/>
  </cols>
  <sheetData>
    <row r="1" spans="1:47" ht="15">
      <c r="A1" s="241" t="s">
        <v>94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</row>
    <row r="2" spans="1:47" ht="15">
      <c r="A2" s="241" t="s">
        <v>193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</row>
    <row r="3" spans="1:47" ht="15">
      <c r="A3" s="241" t="s">
        <v>194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</row>
    <row r="4" spans="1:47" ht="15">
      <c r="A4" s="242" t="s">
        <v>195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3">
        <f ca="1">YEAR(TODAY())</f>
        <v>2018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44"/>
      <c r="AT4" s="44"/>
      <c r="AU4" s="44"/>
    </row>
    <row r="5" ht="15">
      <c r="A5" s="45" t="s">
        <v>293</v>
      </c>
    </row>
    <row r="6" spans="1:36" ht="15">
      <c r="A6" s="46" t="s">
        <v>196</v>
      </c>
      <c r="F6" s="244" t="str">
        <f>summary!C2</f>
        <v>210000-10-1-0000xx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145" t="s">
        <v>197</v>
      </c>
      <c r="AB6" s="146"/>
      <c r="AC6" s="146"/>
      <c r="AD6" s="146"/>
      <c r="AE6" s="146"/>
      <c r="AF6" s="146"/>
      <c r="AG6" s="146"/>
      <c r="AH6" s="146"/>
      <c r="AI6" s="147"/>
      <c r="AJ6" s="147"/>
    </row>
    <row r="7" spans="1:36" ht="15">
      <c r="A7" s="46" t="s">
        <v>198</v>
      </c>
      <c r="F7" s="244" t="str">
        <f>summary!C3</f>
        <v>210000-90-9-0000xx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148" t="s">
        <v>199</v>
      </c>
      <c r="AB7" s="146"/>
      <c r="AC7" s="146"/>
      <c r="AD7" s="146"/>
      <c r="AE7" s="146"/>
      <c r="AF7" s="146"/>
      <c r="AG7" s="146"/>
      <c r="AH7" s="146"/>
      <c r="AI7" s="146"/>
      <c r="AJ7" s="146"/>
    </row>
    <row r="8" spans="20:22" ht="9" customHeight="1">
      <c r="T8" s="50"/>
      <c r="U8" s="50"/>
      <c r="V8" s="50"/>
    </row>
    <row r="9" spans="1:47" ht="12.75" customHeight="1">
      <c r="A9" s="245" t="s">
        <v>200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</row>
    <row r="10" spans="1:47" ht="12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</row>
    <row r="11" spans="1:47" ht="30" customHeight="1">
      <c r="A11" s="247" t="s">
        <v>201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</row>
    <row r="12" spans="1:47" ht="12.75" customHeight="1">
      <c r="A12" s="150" t="s">
        <v>202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</row>
    <row r="13" spans="1:47" ht="12.75" customHeight="1">
      <c r="A13" s="48" t="s">
        <v>203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</row>
    <row r="14" spans="1:47" ht="12.75" customHeight="1">
      <c r="A14" s="43" t="s">
        <v>281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</row>
    <row r="15" s="43" customFormat="1" ht="15">
      <c r="A15" s="43" t="s">
        <v>282</v>
      </c>
    </row>
    <row r="16" spans="1:2" s="43" customFormat="1" ht="12.75" customHeight="1">
      <c r="A16" s="48" t="s">
        <v>204</v>
      </c>
      <c r="B16" s="153"/>
    </row>
    <row r="17" spans="1:47" ht="12.75" customHeight="1">
      <c r="A17" s="43" t="s">
        <v>283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</row>
    <row r="18" spans="1:47" ht="10.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</row>
    <row r="19" spans="1:47" s="46" customFormat="1" ht="12.75" customHeight="1">
      <c r="A19" s="155" t="s">
        <v>205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</row>
    <row r="20" ht="12.75" customHeight="1">
      <c r="A20" s="43" t="s">
        <v>284</v>
      </c>
    </row>
    <row r="21" ht="4.5" customHeight="1"/>
    <row r="22" ht="15">
      <c r="A22" s="157" t="s">
        <v>206</v>
      </c>
    </row>
    <row r="23" ht="15">
      <c r="A23" s="46" t="s">
        <v>207</v>
      </c>
    </row>
    <row r="24" ht="15">
      <c r="A24" s="46" t="s">
        <v>208</v>
      </c>
    </row>
    <row r="25" spans="38:48" ht="4.5" customHeight="1"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ht="15">
      <c r="A26" s="248" t="s">
        <v>209</v>
      </c>
      <c r="B26" s="248"/>
      <c r="C26" s="248"/>
      <c r="E26" s="248" t="s">
        <v>210</v>
      </c>
      <c r="F26" s="248"/>
      <c r="G26" s="248"/>
      <c r="H26" s="248"/>
      <c r="I26" s="248"/>
      <c r="K26" s="248" t="s">
        <v>211</v>
      </c>
      <c r="L26" s="248"/>
      <c r="M26" s="248"/>
      <c r="N26" s="248"/>
      <c r="O26" s="248"/>
      <c r="P26" s="248"/>
      <c r="R26" s="248" t="s">
        <v>212</v>
      </c>
      <c r="S26" s="248"/>
      <c r="T26" s="248"/>
      <c r="U26" s="248"/>
      <c r="V26" s="248"/>
      <c r="Y26" s="248" t="s">
        <v>213</v>
      </c>
      <c r="Z26" s="248"/>
      <c r="AA26" s="248"/>
      <c r="AB26" s="248"/>
      <c r="AC26" s="248"/>
      <c r="AD26" s="248"/>
      <c r="AF26" s="248" t="s">
        <v>214</v>
      </c>
      <c r="AG26" s="248"/>
      <c r="AH26" s="248"/>
      <c r="AI26" s="248"/>
      <c r="AJ26" s="248"/>
      <c r="AL26" s="47"/>
      <c r="AM26" s="47"/>
      <c r="AN26" s="47"/>
      <c r="AO26" s="47"/>
      <c r="AP26" s="47"/>
      <c r="AQ26" s="48"/>
      <c r="AR26" s="47"/>
      <c r="AS26" s="47"/>
      <c r="AT26" s="47"/>
      <c r="AU26" s="47"/>
      <c r="AV26" s="43"/>
    </row>
    <row r="27" spans="5:48" ht="12.75" customHeight="1">
      <c r="E27" s="249" t="s">
        <v>215</v>
      </c>
      <c r="F27" s="249"/>
      <c r="G27" s="249"/>
      <c r="H27" s="249"/>
      <c r="I27" s="249"/>
      <c r="K27" s="249" t="s">
        <v>216</v>
      </c>
      <c r="L27" s="249"/>
      <c r="M27" s="249"/>
      <c r="N27" s="249"/>
      <c r="O27" s="249"/>
      <c r="P27" s="249"/>
      <c r="R27" s="249" t="s">
        <v>216</v>
      </c>
      <c r="S27" s="249"/>
      <c r="T27" s="249"/>
      <c r="U27" s="249"/>
      <c r="V27" s="249"/>
      <c r="Y27" s="249" t="s">
        <v>216</v>
      </c>
      <c r="Z27" s="249"/>
      <c r="AA27" s="249"/>
      <c r="AB27" s="249"/>
      <c r="AC27" s="249"/>
      <c r="AD27" s="249"/>
      <c r="AF27" s="249" t="s">
        <v>217</v>
      </c>
      <c r="AG27" s="249"/>
      <c r="AH27" s="249"/>
      <c r="AI27" s="249"/>
      <c r="AJ27" s="249"/>
      <c r="AL27" s="49"/>
      <c r="AM27" s="49"/>
      <c r="AN27" s="49"/>
      <c r="AO27" s="49"/>
      <c r="AP27" s="49"/>
      <c r="AQ27" s="48"/>
      <c r="AR27" s="49"/>
      <c r="AS27" s="49"/>
      <c r="AT27" s="49"/>
      <c r="AU27" s="49"/>
      <c r="AV27" s="43"/>
    </row>
    <row r="28" spans="1:48" ht="12.75" customHeight="1">
      <c r="A28" s="248" t="s">
        <v>218</v>
      </c>
      <c r="B28" s="248"/>
      <c r="C28" s="248"/>
      <c r="E28" s="249" t="s">
        <v>219</v>
      </c>
      <c r="F28" s="249"/>
      <c r="G28" s="249"/>
      <c r="H28" s="249"/>
      <c r="I28" s="249"/>
      <c r="K28" s="249" t="s">
        <v>220</v>
      </c>
      <c r="L28" s="249"/>
      <c r="M28" s="249"/>
      <c r="N28" s="249"/>
      <c r="O28" s="249"/>
      <c r="P28" s="249"/>
      <c r="R28" s="249" t="s">
        <v>220</v>
      </c>
      <c r="S28" s="249"/>
      <c r="T28" s="249"/>
      <c r="U28" s="249"/>
      <c r="V28" s="249"/>
      <c r="Y28" s="249" t="s">
        <v>221</v>
      </c>
      <c r="Z28" s="249"/>
      <c r="AA28" s="249"/>
      <c r="AB28" s="249"/>
      <c r="AC28" s="249"/>
      <c r="AD28" s="249"/>
      <c r="AF28" s="249" t="s">
        <v>222</v>
      </c>
      <c r="AG28" s="249"/>
      <c r="AH28" s="249"/>
      <c r="AI28" s="249"/>
      <c r="AJ28" s="249"/>
      <c r="AL28" s="49"/>
      <c r="AM28" s="49"/>
      <c r="AN28" s="49"/>
      <c r="AO28" s="49"/>
      <c r="AP28" s="49"/>
      <c r="AQ28" s="48"/>
      <c r="AR28" s="49"/>
      <c r="AS28" s="49"/>
      <c r="AT28" s="49"/>
      <c r="AU28" s="49"/>
      <c r="AV28" s="43"/>
    </row>
    <row r="29" spans="1:48" ht="12.75" customHeight="1">
      <c r="A29" s="248" t="s">
        <v>223</v>
      </c>
      <c r="B29" s="248"/>
      <c r="C29" s="248"/>
      <c r="E29" s="249" t="s">
        <v>220</v>
      </c>
      <c r="F29" s="249"/>
      <c r="G29" s="249"/>
      <c r="H29" s="249"/>
      <c r="I29" s="249"/>
      <c r="K29" s="249" t="s">
        <v>224</v>
      </c>
      <c r="L29" s="249"/>
      <c r="M29" s="249"/>
      <c r="N29" s="249"/>
      <c r="O29" s="249"/>
      <c r="P29" s="249"/>
      <c r="R29" s="249" t="s">
        <v>225</v>
      </c>
      <c r="S29" s="249"/>
      <c r="T29" s="249"/>
      <c r="U29" s="249"/>
      <c r="V29" s="249"/>
      <c r="Y29" s="249" t="s">
        <v>226</v>
      </c>
      <c r="Z29" s="249"/>
      <c r="AA29" s="249"/>
      <c r="AB29" s="249"/>
      <c r="AC29" s="249"/>
      <c r="AD29" s="249"/>
      <c r="AF29" s="249" t="s">
        <v>227</v>
      </c>
      <c r="AG29" s="249"/>
      <c r="AH29" s="249"/>
      <c r="AI29" s="249"/>
      <c r="AJ29" s="249"/>
      <c r="AL29" s="49"/>
      <c r="AM29" s="49"/>
      <c r="AN29" s="49"/>
      <c r="AO29" s="49"/>
      <c r="AP29" s="49"/>
      <c r="AQ29" s="48"/>
      <c r="AR29" s="48"/>
      <c r="AS29" s="48"/>
      <c r="AT29" s="48"/>
      <c r="AU29" s="48"/>
      <c r="AV29" s="43"/>
    </row>
    <row r="30" spans="1:48" ht="12.75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250" t="s">
        <v>228</v>
      </c>
      <c r="L30" s="250"/>
      <c r="M30" s="250"/>
      <c r="N30" s="250"/>
      <c r="O30" s="250"/>
      <c r="P30" s="250"/>
      <c r="Q30" s="159"/>
      <c r="R30" s="251" t="s">
        <v>229</v>
      </c>
      <c r="S30" s="251"/>
      <c r="T30" s="251"/>
      <c r="U30" s="251"/>
      <c r="V30" s="251"/>
      <c r="W30" s="159"/>
      <c r="X30" s="159"/>
      <c r="Y30" s="250" t="s">
        <v>228</v>
      </c>
      <c r="Z30" s="250"/>
      <c r="AA30" s="250"/>
      <c r="AB30" s="250"/>
      <c r="AC30" s="250"/>
      <c r="AD30" s="250"/>
      <c r="AE30" s="159"/>
      <c r="AF30" s="252" t="s">
        <v>230</v>
      </c>
      <c r="AG30" s="252"/>
      <c r="AH30" s="252"/>
      <c r="AI30" s="252"/>
      <c r="AJ30" s="252"/>
      <c r="AK30" s="50"/>
      <c r="AL30" s="48"/>
      <c r="AM30" s="48"/>
      <c r="AN30" s="48"/>
      <c r="AO30" s="48"/>
      <c r="AP30" s="48"/>
      <c r="AQ30" s="48"/>
      <c r="AR30" s="47"/>
      <c r="AS30" s="47"/>
      <c r="AT30" s="47"/>
      <c r="AU30" s="47"/>
      <c r="AV30" s="43"/>
    </row>
    <row r="31" spans="37:47" ht="4.5" customHeight="1"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ht="12.75" customHeight="1">
      <c r="A32" s="160">
        <f ca="1">YEAR(TODAY())-2</f>
        <v>2016</v>
      </c>
      <c r="E32" s="250" t="s">
        <v>231</v>
      </c>
      <c r="F32" s="250"/>
      <c r="G32" s="250"/>
      <c r="H32" s="250"/>
      <c r="I32" s="250"/>
      <c r="K32" s="250" t="s">
        <v>231</v>
      </c>
      <c r="L32" s="250"/>
      <c r="M32" s="250"/>
      <c r="N32" s="250"/>
      <c r="O32" s="250"/>
      <c r="P32" s="250"/>
      <c r="R32" s="250" t="s">
        <v>231</v>
      </c>
      <c r="S32" s="250"/>
      <c r="T32" s="250"/>
      <c r="U32" s="250"/>
      <c r="V32" s="250"/>
      <c r="W32" s="250"/>
      <c r="Y32" s="250" t="s">
        <v>231</v>
      </c>
      <c r="Z32" s="250"/>
      <c r="AA32" s="250"/>
      <c r="AB32" s="250"/>
      <c r="AC32" s="250"/>
      <c r="AD32" s="250"/>
      <c r="AF32" s="253">
        <f>detail!C26</f>
        <v>0.42222</v>
      </c>
      <c r="AG32" s="253"/>
      <c r="AH32" s="253"/>
      <c r="AI32" s="253"/>
      <c r="AJ32" s="253"/>
      <c r="AK32" s="254" t="s">
        <v>232</v>
      </c>
      <c r="AL32" s="254"/>
      <c r="AM32" s="254"/>
      <c r="AN32" s="254"/>
      <c r="AO32" s="254"/>
      <c r="AP32" s="254"/>
      <c r="AQ32" s="254"/>
      <c r="AR32" s="254"/>
      <c r="AS32" s="50"/>
      <c r="AT32" s="50"/>
      <c r="AU32" s="50"/>
    </row>
    <row r="33" spans="1:47" ht="4.5" customHeight="1">
      <c r="A33" s="16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ht="12.75" customHeight="1">
      <c r="A34" s="160">
        <f ca="1">YEAR(TODAY())-1</f>
        <v>2017</v>
      </c>
      <c r="E34" s="250" t="s">
        <v>231</v>
      </c>
      <c r="F34" s="250"/>
      <c r="G34" s="250"/>
      <c r="H34" s="250"/>
      <c r="I34" s="250"/>
      <c r="K34" s="250" t="s">
        <v>231</v>
      </c>
      <c r="L34" s="250"/>
      <c r="M34" s="250"/>
      <c r="N34" s="250"/>
      <c r="O34" s="250"/>
      <c r="P34" s="250"/>
      <c r="R34" s="250" t="s">
        <v>231</v>
      </c>
      <c r="S34" s="250"/>
      <c r="T34" s="250"/>
      <c r="U34" s="250"/>
      <c r="V34" s="250"/>
      <c r="W34" s="250"/>
      <c r="Y34" s="250" t="s">
        <v>231</v>
      </c>
      <c r="Z34" s="250"/>
      <c r="AA34" s="250"/>
      <c r="AB34" s="250"/>
      <c r="AC34" s="250"/>
      <c r="AD34" s="250"/>
      <c r="AF34" s="253">
        <f>detail!C27</f>
        <v>0.44444</v>
      </c>
      <c r="AG34" s="253"/>
      <c r="AH34" s="253"/>
      <c r="AI34" s="253"/>
      <c r="AJ34" s="253"/>
      <c r="AK34" s="254" t="s">
        <v>232</v>
      </c>
      <c r="AL34" s="254"/>
      <c r="AM34" s="254"/>
      <c r="AN34" s="254"/>
      <c r="AO34" s="254"/>
      <c r="AP34" s="254"/>
      <c r="AQ34" s="254"/>
      <c r="AR34" s="254"/>
      <c r="AS34" s="50"/>
      <c r="AT34" s="50"/>
      <c r="AU34" s="50"/>
    </row>
    <row r="35" spans="1:47" ht="4.5" customHeight="1">
      <c r="A35" s="16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spans="1:47" ht="12.75" customHeight="1">
      <c r="A36" s="160">
        <f ca="1">YEAR(TODAY())</f>
        <v>2018</v>
      </c>
      <c r="E36" s="250" t="s">
        <v>231</v>
      </c>
      <c r="F36" s="250"/>
      <c r="G36" s="250"/>
      <c r="H36" s="250"/>
      <c r="I36" s="250"/>
      <c r="K36" s="250" t="s">
        <v>231</v>
      </c>
      <c r="L36" s="250"/>
      <c r="M36" s="250"/>
      <c r="N36" s="250"/>
      <c r="O36" s="250"/>
      <c r="P36" s="250"/>
      <c r="R36" s="250" t="s">
        <v>231</v>
      </c>
      <c r="S36" s="250"/>
      <c r="T36" s="250"/>
      <c r="U36" s="250"/>
      <c r="V36" s="250"/>
      <c r="W36" s="250"/>
      <c r="Y36" s="250" t="s">
        <v>231</v>
      </c>
      <c r="Z36" s="250"/>
      <c r="AA36" s="250"/>
      <c r="AB36" s="250"/>
      <c r="AC36" s="250"/>
      <c r="AD36" s="250"/>
      <c r="AF36" s="253">
        <f>detail!C28</f>
        <v>0.033551488991548875</v>
      </c>
      <c r="AG36" s="253"/>
      <c r="AH36" s="253"/>
      <c r="AI36" s="253"/>
      <c r="AJ36" s="253"/>
      <c r="AK36" s="255" t="s">
        <v>232</v>
      </c>
      <c r="AL36" s="255"/>
      <c r="AM36" s="255"/>
      <c r="AN36" s="255"/>
      <c r="AO36" s="255"/>
      <c r="AP36" s="255"/>
      <c r="AQ36" s="50"/>
      <c r="AR36" s="50"/>
      <c r="AS36" s="50"/>
      <c r="AT36" s="50"/>
      <c r="AU36" s="50"/>
    </row>
    <row r="37" spans="38:47" ht="4.5" customHeight="1"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spans="1:47" ht="15" thickBot="1">
      <c r="A38" s="10" t="s">
        <v>233</v>
      </c>
      <c r="AF38" s="256">
        <f>AF32+AF34+AF36</f>
        <v>0.9002114889915489</v>
      </c>
      <c r="AG38" s="257"/>
      <c r="AH38" s="257"/>
      <c r="AI38" s="257"/>
      <c r="AJ38" s="257"/>
      <c r="AL38" s="50"/>
      <c r="AM38" s="50"/>
      <c r="AN38" s="50"/>
      <c r="AO38" s="50"/>
      <c r="AP38" s="50"/>
      <c r="AQ38" s="50"/>
      <c r="AR38" s="50"/>
      <c r="AS38" s="50"/>
      <c r="AT38" s="50"/>
      <c r="AU38" s="50"/>
    </row>
    <row r="39" spans="38:47" ht="4.5" customHeight="1" thickTop="1"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1:47" ht="12.75" customHeight="1">
      <c r="A40" s="10" t="s">
        <v>234</v>
      </c>
      <c r="AF40" s="253">
        <f>AF38/3</f>
        <v>0.3000704963305163</v>
      </c>
      <c r="AG40" s="253"/>
      <c r="AH40" s="253"/>
      <c r="AI40" s="253"/>
      <c r="AJ40" s="253"/>
      <c r="AK40" s="10" t="s">
        <v>235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spans="38:47" ht="8.25" customHeight="1"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25:51" ht="12.75" customHeight="1">
      <c r="Y42" s="258" t="s">
        <v>236</v>
      </c>
      <c r="Z42" s="259"/>
      <c r="AA42" s="259"/>
      <c r="AB42" s="259"/>
      <c r="AC42" s="259"/>
      <c r="AD42" s="259"/>
      <c r="AG42" s="260" t="s">
        <v>237</v>
      </c>
      <c r="AH42" s="260"/>
      <c r="AI42" s="260"/>
      <c r="AJ42" s="260"/>
      <c r="AK42" s="260"/>
      <c r="AL42" s="260"/>
      <c r="AM42" s="260"/>
      <c r="AN42" s="50"/>
      <c r="AO42" s="50"/>
      <c r="AP42" s="50"/>
      <c r="AY42" s="162"/>
    </row>
    <row r="43" spans="1:42" ht="12.75" customHeight="1">
      <c r="A43" s="157"/>
      <c r="Y43" s="261" t="s">
        <v>238</v>
      </c>
      <c r="Z43" s="261"/>
      <c r="AA43" s="261"/>
      <c r="AB43" s="261"/>
      <c r="AC43" s="261"/>
      <c r="AD43" s="261"/>
      <c r="AF43" s="50"/>
      <c r="AG43" s="261" t="s">
        <v>238</v>
      </c>
      <c r="AH43" s="261"/>
      <c r="AI43" s="261"/>
      <c r="AJ43" s="261"/>
      <c r="AK43" s="261"/>
      <c r="AL43" s="261"/>
      <c r="AM43" s="261"/>
      <c r="AN43" s="50"/>
      <c r="AO43" s="50"/>
      <c r="AP43" s="50"/>
    </row>
    <row r="44" spans="1:42" ht="4.5" customHeight="1">
      <c r="A44" s="46"/>
      <c r="AF44" s="50"/>
      <c r="AG44" s="50"/>
      <c r="AH44" s="50"/>
      <c r="AN44" s="50"/>
      <c r="AO44" s="50"/>
      <c r="AP44" s="50"/>
    </row>
    <row r="45" spans="1:51" ht="12.75" customHeight="1">
      <c r="A45" s="255" t="s">
        <v>239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62">
        <f>summary!H17+summary!H18+summary!H19+0</f>
        <v>42865.51091753846</v>
      </c>
      <c r="Z45" s="262"/>
      <c r="AA45" s="262"/>
      <c r="AB45" s="262"/>
      <c r="AC45" s="262"/>
      <c r="AD45" s="262"/>
      <c r="AE45" s="163">
        <v>-2</v>
      </c>
      <c r="AG45" s="262"/>
      <c r="AH45" s="262"/>
      <c r="AI45" s="262"/>
      <c r="AJ45" s="262"/>
      <c r="AK45" s="262"/>
      <c r="AL45" s="262"/>
      <c r="AM45" s="164"/>
      <c r="AN45" s="163">
        <v>-2</v>
      </c>
      <c r="AY45" s="165"/>
    </row>
    <row r="46" spans="25:30" ht="4.5" customHeight="1">
      <c r="Y46" s="50"/>
      <c r="Z46" s="50"/>
      <c r="AA46" s="50"/>
      <c r="AB46" s="50"/>
      <c r="AC46" s="50"/>
      <c r="AD46" s="50"/>
    </row>
    <row r="47" spans="1:51" ht="12.75" customHeight="1">
      <c r="A47" s="263" t="s">
        <v>240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43"/>
      <c r="Y47" s="253">
        <f>AF40</f>
        <v>0.3000704963305163</v>
      </c>
      <c r="Z47" s="253"/>
      <c r="AA47" s="253"/>
      <c r="AB47" s="253"/>
      <c r="AC47" s="253"/>
      <c r="AD47" s="253"/>
      <c r="AG47" s="253">
        <f>IF(F7="",IF(ISERROR(Y36/R36),"",ROUND($AF$40,5)),"")</f>
      </c>
      <c r="AH47" s="253"/>
      <c r="AI47" s="253"/>
      <c r="AJ47" s="253"/>
      <c r="AK47" s="253"/>
      <c r="AL47" s="253"/>
      <c r="AM47" s="161"/>
      <c r="AY47" s="166"/>
    </row>
    <row r="48" spans="25:30" ht="9" customHeight="1">
      <c r="Y48" s="50"/>
      <c r="Z48" s="50"/>
      <c r="AA48" s="50"/>
      <c r="AB48" s="50"/>
      <c r="AC48" s="50"/>
      <c r="AD48" s="50"/>
    </row>
    <row r="49" spans="1:51" ht="12.75" customHeight="1">
      <c r="A49" s="264" t="s">
        <v>241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62">
        <f>Y45*Y47</f>
        <v>12862.67513648693</v>
      </c>
      <c r="Z49" s="262"/>
      <c r="AA49" s="262"/>
      <c r="AB49" s="262"/>
      <c r="AC49" s="262"/>
      <c r="AD49" s="262"/>
      <c r="AE49" s="163">
        <v>-2</v>
      </c>
      <c r="AF49" s="48"/>
      <c r="AG49" s="262">
        <f>IF(F7="",IF(ISERROR(Y36/R36),"",AG45*AG47),"")</f>
      </c>
      <c r="AH49" s="262"/>
      <c r="AI49" s="262"/>
      <c r="AJ49" s="262"/>
      <c r="AK49" s="262"/>
      <c r="AL49" s="262"/>
      <c r="AM49" s="165"/>
      <c r="AN49" s="163">
        <v>-2</v>
      </c>
      <c r="AO49" s="10" t="s">
        <v>242</v>
      </c>
      <c r="AP49" s="43"/>
      <c r="AY49" s="166"/>
    </row>
    <row r="50" spans="25:30" ht="10.5" customHeight="1">
      <c r="Y50" s="50"/>
      <c r="Z50" s="50"/>
      <c r="AA50" s="50"/>
      <c r="AB50" s="50"/>
      <c r="AC50" s="50"/>
      <c r="AD50" s="50"/>
    </row>
    <row r="51" spans="1:30" ht="12.75" customHeight="1" thickBot="1">
      <c r="A51" s="157" t="s">
        <v>243</v>
      </c>
      <c r="Y51" s="50"/>
      <c r="Z51" s="50"/>
      <c r="AA51" s="50"/>
      <c r="AB51" s="50"/>
      <c r="AC51" s="50"/>
      <c r="AD51" s="50"/>
    </row>
    <row r="52" spans="1:41" ht="17.25" customHeight="1">
      <c r="A52" s="265" t="s">
        <v>285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7"/>
      <c r="Y52" s="262">
        <f>detail!C49</f>
        <v>2047.9263964714962</v>
      </c>
      <c r="Z52" s="262"/>
      <c r="AA52" s="262"/>
      <c r="AB52" s="262"/>
      <c r="AC52" s="262"/>
      <c r="AD52" s="262"/>
      <c r="AE52" s="168" t="s">
        <v>244</v>
      </c>
      <c r="AN52" s="50"/>
      <c r="AO52" s="50"/>
    </row>
    <row r="53" spans="1:41" s="82" customFormat="1" ht="17.25" customHeight="1">
      <c r="A53" s="26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70"/>
      <c r="Y53" s="169"/>
      <c r="Z53" s="169"/>
      <c r="AA53" s="169"/>
      <c r="AB53" s="169"/>
      <c r="AC53" s="169"/>
      <c r="AD53" s="169"/>
      <c r="AE53" s="170"/>
      <c r="AN53" s="171"/>
      <c r="AO53" s="171"/>
    </row>
    <row r="54" spans="1:41" s="82" customFormat="1" ht="17.25" customHeight="1">
      <c r="A54" s="268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70"/>
      <c r="Y54" s="169"/>
      <c r="Z54" s="169"/>
      <c r="AA54" s="169"/>
      <c r="AB54" s="169"/>
      <c r="AC54" s="169"/>
      <c r="AD54" s="169"/>
      <c r="AE54" s="170"/>
      <c r="AN54" s="171"/>
      <c r="AO54" s="171"/>
    </row>
    <row r="55" spans="1:41" s="82" customFormat="1" ht="33" customHeight="1" thickBot="1">
      <c r="A55" s="271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3"/>
      <c r="Y55" s="169"/>
      <c r="Z55" s="169"/>
      <c r="AA55" s="169"/>
      <c r="AB55" s="169"/>
      <c r="AC55" s="169"/>
      <c r="AD55" s="169"/>
      <c r="AE55" s="170"/>
      <c r="AN55" s="171"/>
      <c r="AO55" s="171"/>
    </row>
    <row r="56" spans="1:51" ht="15" customHeight="1">
      <c r="A56" s="172" t="s">
        <v>286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262">
        <f>Y49-Y52</f>
        <v>10814.748740015435</v>
      </c>
      <c r="Z56" s="262"/>
      <c r="AA56" s="262"/>
      <c r="AB56" s="262"/>
      <c r="AC56" s="262"/>
      <c r="AD56" s="262"/>
      <c r="AE56" s="173" t="s">
        <v>245</v>
      </c>
      <c r="AG56" s="52"/>
      <c r="AH56" s="174"/>
      <c r="AI56" s="174"/>
      <c r="AJ56" s="174"/>
      <c r="AK56" s="174"/>
      <c r="AM56" s="174"/>
      <c r="AN56" s="175"/>
      <c r="AO56" s="175"/>
      <c r="AP56" s="175"/>
      <c r="AY56" s="166"/>
    </row>
    <row r="57" spans="1:42" ht="15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N57" s="48"/>
      <c r="AO57" s="48"/>
      <c r="AP57" s="48"/>
    </row>
    <row r="58" spans="1:51" ht="20.25" customHeight="1">
      <c r="A58" s="43" t="s">
        <v>287</v>
      </c>
      <c r="Y58" s="262">
        <f>Y45-Y52-Y56</f>
        <v>30002.835781051523</v>
      </c>
      <c r="Z58" s="262"/>
      <c r="AA58" s="262"/>
      <c r="AB58" s="262"/>
      <c r="AC58" s="262"/>
      <c r="AD58" s="262"/>
      <c r="AE58" s="163">
        <v>-1</v>
      </c>
      <c r="AF58" s="176"/>
      <c r="AG58" s="262">
        <f>IF(F7="",IF(ISERROR(Y36/R36),"",AG45-AG49),"")</f>
      </c>
      <c r="AH58" s="262"/>
      <c r="AI58" s="262"/>
      <c r="AJ58" s="262"/>
      <c r="AK58" s="262"/>
      <c r="AL58" s="262"/>
      <c r="AM58" s="164"/>
      <c r="AN58" s="163">
        <v>-1</v>
      </c>
      <c r="AO58" s="177"/>
      <c r="AP58" s="177"/>
      <c r="AY58" s="178"/>
    </row>
    <row r="59" spans="1:43" ht="12.75" customHeight="1">
      <c r="A59" s="10" t="s">
        <v>246</v>
      </c>
      <c r="AE59" s="179"/>
      <c r="AF59" s="177"/>
      <c r="AN59" s="177"/>
      <c r="AO59" s="177"/>
      <c r="AP59" s="177"/>
      <c r="AQ59" s="179"/>
    </row>
    <row r="60" spans="1:45" ht="18" customHeight="1">
      <c r="A60" s="180" t="s">
        <v>288</v>
      </c>
      <c r="Y60" s="52"/>
      <c r="Z60" s="52"/>
      <c r="AA60" s="52"/>
      <c r="AB60" s="52"/>
      <c r="AC60" s="52"/>
      <c r="AD60" s="52"/>
      <c r="AE60" s="179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9"/>
      <c r="AR60" s="167"/>
      <c r="AS60" s="167"/>
    </row>
    <row r="61" spans="1:30" ht="15" customHeight="1">
      <c r="A61" s="180" t="s">
        <v>289</v>
      </c>
      <c r="Y61" s="52"/>
      <c r="Z61" s="52"/>
      <c r="AA61" s="52"/>
      <c r="AB61" s="52"/>
      <c r="AC61" s="52"/>
      <c r="AD61" s="52"/>
    </row>
    <row r="62" ht="15" customHeight="1">
      <c r="A62" s="181" t="s">
        <v>290</v>
      </c>
    </row>
    <row r="63" ht="12.75" customHeight="1">
      <c r="A63" s="10" t="s">
        <v>247</v>
      </c>
    </row>
    <row r="64" ht="12.75" customHeight="1">
      <c r="A64" s="10" t="s">
        <v>248</v>
      </c>
    </row>
  </sheetData>
  <sheetProtection/>
  <mergeCells count="74">
    <mergeCell ref="Y58:AD58"/>
    <mergeCell ref="AG58:AL58"/>
    <mergeCell ref="A49:X49"/>
    <mergeCell ref="Y49:AD49"/>
    <mergeCell ref="AG49:AL49"/>
    <mergeCell ref="A52:X55"/>
    <mergeCell ref="Y52:AD52"/>
    <mergeCell ref="Y56:AD56"/>
    <mergeCell ref="A45:X45"/>
    <mergeCell ref="Y45:AD45"/>
    <mergeCell ref="AG45:AL45"/>
    <mergeCell ref="A47:W47"/>
    <mergeCell ref="Y47:AD47"/>
    <mergeCell ref="AG47:AL47"/>
    <mergeCell ref="AF38:AJ38"/>
    <mergeCell ref="AF40:AJ40"/>
    <mergeCell ref="Y42:AD42"/>
    <mergeCell ref="AG42:AM42"/>
    <mergeCell ref="Y43:AD43"/>
    <mergeCell ref="AG43:AM43"/>
    <mergeCell ref="E36:I36"/>
    <mergeCell ref="K36:P36"/>
    <mergeCell ref="R36:W36"/>
    <mergeCell ref="Y36:AD36"/>
    <mergeCell ref="AF36:AJ36"/>
    <mergeCell ref="AK36:AP36"/>
    <mergeCell ref="AK32:AR32"/>
    <mergeCell ref="E34:I34"/>
    <mergeCell ref="K34:P34"/>
    <mergeCell ref="R34:W34"/>
    <mergeCell ref="Y34:AD34"/>
    <mergeCell ref="AF34:AJ34"/>
    <mergeCell ref="AK34:AR34"/>
    <mergeCell ref="K30:P30"/>
    <mergeCell ref="R30:V30"/>
    <mergeCell ref="Y30:AD30"/>
    <mergeCell ref="AF30:AJ30"/>
    <mergeCell ref="E32:I32"/>
    <mergeCell ref="K32:P32"/>
    <mergeCell ref="R32:W32"/>
    <mergeCell ref="Y32:AD32"/>
    <mergeCell ref="AF32:AJ32"/>
    <mergeCell ref="AF28:AJ28"/>
    <mergeCell ref="A29:C29"/>
    <mergeCell ref="E29:I29"/>
    <mergeCell ref="K29:P29"/>
    <mergeCell ref="R29:V29"/>
    <mergeCell ref="Y29:AD29"/>
    <mergeCell ref="AF29:AJ29"/>
    <mergeCell ref="E27:I27"/>
    <mergeCell ref="K27:P27"/>
    <mergeCell ref="R27:V27"/>
    <mergeCell ref="Y27:AD27"/>
    <mergeCell ref="AF27:AJ27"/>
    <mergeCell ref="A28:C28"/>
    <mergeCell ref="E28:I28"/>
    <mergeCell ref="K28:P28"/>
    <mergeCell ref="R28:V28"/>
    <mergeCell ref="Y28:AD28"/>
    <mergeCell ref="F7:Z7"/>
    <mergeCell ref="A9:AU10"/>
    <mergeCell ref="A11:AU11"/>
    <mergeCell ref="A26:C26"/>
    <mergeCell ref="E26:I26"/>
    <mergeCell ref="K26:P26"/>
    <mergeCell ref="R26:V26"/>
    <mergeCell ref="Y26:AD26"/>
    <mergeCell ref="AF26:AJ26"/>
    <mergeCell ref="A1:AU1"/>
    <mergeCell ref="A2:AU2"/>
    <mergeCell ref="A3:AU3"/>
    <mergeCell ref="A4:X4"/>
    <mergeCell ref="Y4:AR4"/>
    <mergeCell ref="F6:Z6"/>
  </mergeCells>
  <printOptions horizontalCentered="1"/>
  <pageMargins left="0.2" right="0.2" top="0.75" bottom="0.25" header="0.3" footer="0.3"/>
  <pageSetup fitToHeight="1" fitToWidth="1"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H63"/>
  <sheetViews>
    <sheetView showGridLines="0" zoomScale="110" zoomScaleNormal="110" zoomScalePageLayoutView="0" workbookViewId="0" topLeftCell="A1">
      <selection activeCell="A4" sqref="A4:IV4"/>
    </sheetView>
  </sheetViews>
  <sheetFormatPr defaultColWidth="2.57421875" defaultRowHeight="12.75"/>
  <cols>
    <col min="1" max="1" width="13.57421875" style="3" customWidth="1"/>
    <col min="2" max="2" width="8.57421875" style="3" customWidth="1"/>
    <col min="3" max="3" width="1.421875" style="3" customWidth="1"/>
    <col min="4" max="4" width="2.57421875" style="3" customWidth="1"/>
    <col min="5" max="5" width="1.28515625" style="3" customWidth="1"/>
    <col min="6" max="6" width="2.57421875" style="3" customWidth="1"/>
    <col min="7" max="7" width="1.28515625" style="3" customWidth="1"/>
    <col min="8" max="8" width="2.57421875" style="3" customWidth="1"/>
    <col min="9" max="9" width="1.28515625" style="3" customWidth="1"/>
    <col min="10" max="10" width="2.57421875" style="3" customWidth="1"/>
    <col min="11" max="11" width="1.28515625" style="3" customWidth="1"/>
    <col min="12" max="12" width="2.57421875" style="3" customWidth="1"/>
    <col min="13" max="13" width="1.28515625" style="3" customWidth="1"/>
    <col min="14" max="14" width="2.57421875" style="3" customWidth="1"/>
    <col min="15" max="18" width="3.28125" style="3" customWidth="1"/>
    <col min="19" max="19" width="1.28515625" style="3" customWidth="1"/>
    <col min="20" max="20" width="2.57421875" style="3" customWidth="1"/>
    <col min="21" max="21" width="1.28515625" style="3" customWidth="1"/>
    <col min="22" max="22" width="2.57421875" style="3" customWidth="1"/>
    <col min="23" max="24" width="3.7109375" style="3" customWidth="1"/>
    <col min="25" max="25" width="1.28515625" style="3" customWidth="1"/>
    <col min="26" max="26" width="2.57421875" style="3" customWidth="1"/>
    <col min="27" max="27" width="1.28515625" style="3" customWidth="1"/>
    <col min="28" max="28" width="2.57421875" style="3" customWidth="1"/>
    <col min="29" max="29" width="1.28515625" style="3" customWidth="1"/>
    <col min="30" max="32" width="2.57421875" style="3" customWidth="1"/>
    <col min="33" max="33" width="1.28515625" style="3" customWidth="1"/>
    <col min="34" max="34" width="2.57421875" style="3" customWidth="1"/>
    <col min="35" max="35" width="1.28515625" style="3" customWidth="1"/>
    <col min="36" max="37" width="2.57421875" style="3" customWidth="1"/>
    <col min="38" max="38" width="1.28515625" style="3" customWidth="1"/>
    <col min="39" max="41" width="2.57421875" style="3" customWidth="1"/>
    <col min="42" max="42" width="1.28515625" style="3" customWidth="1"/>
    <col min="43" max="46" width="2.57421875" style="3" customWidth="1"/>
    <col min="47" max="47" width="3.8515625" style="3" customWidth="1"/>
    <col min="48" max="48" width="1.28515625" style="3" customWidth="1"/>
    <col min="49" max="49" width="2.57421875" style="3" customWidth="1"/>
    <col min="50" max="50" width="3.8515625" style="3" customWidth="1"/>
    <col min="51" max="55" width="2.57421875" style="3" customWidth="1"/>
    <col min="56" max="56" width="9.140625" style="3" customWidth="1"/>
    <col min="57" max="16384" width="2.57421875" style="3" customWidth="1"/>
  </cols>
  <sheetData>
    <row r="1" spans="1:60" ht="15">
      <c r="A1" s="285" t="s">
        <v>94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"/>
      <c r="BE1" s="2"/>
      <c r="BF1" s="2"/>
      <c r="BG1" s="2"/>
      <c r="BH1" s="2"/>
    </row>
    <row r="2" spans="1:60" ht="15">
      <c r="A2" s="285" t="s">
        <v>95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"/>
      <c r="BE2" s="2"/>
      <c r="BF2" s="2"/>
      <c r="BG2" s="2"/>
      <c r="BH2" s="2"/>
    </row>
    <row r="3" spans="1:60" ht="48" customHeight="1">
      <c r="A3" s="286" t="s">
        <v>154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4"/>
      <c r="BF3" s="4"/>
      <c r="BG3" s="4"/>
      <c r="BH3" s="4"/>
    </row>
    <row r="4" spans="1:60" ht="15">
      <c r="A4" s="291" t="s">
        <v>195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7">
        <f ca="1">YEAR(TODAY())</f>
        <v>2018</v>
      </c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BE4" s="4"/>
      <c r="BF4" s="4"/>
      <c r="BG4" s="4"/>
      <c r="BH4" s="4"/>
    </row>
    <row r="5" spans="1:46" ht="15">
      <c r="A5" s="5"/>
      <c r="AT5" s="124"/>
    </row>
    <row r="6" spans="1:49" ht="15">
      <c r="A6" s="6" t="s">
        <v>96</v>
      </c>
      <c r="D6" s="288" t="str">
        <f>summary!C2</f>
        <v>210000-10-1-0000xx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S6" s="7"/>
      <c r="AT6" s="125"/>
      <c r="AU6" s="7"/>
      <c r="AV6" s="7"/>
      <c r="AW6" s="7"/>
    </row>
    <row r="7" ht="9.75" customHeight="1"/>
    <row r="8" ht="15">
      <c r="A8" s="6" t="s">
        <v>280</v>
      </c>
    </row>
    <row r="9" spans="1:53" ht="15" customHeight="1">
      <c r="A9" s="3" t="s">
        <v>155</v>
      </c>
      <c r="AW9" s="289"/>
      <c r="AX9" s="289"/>
      <c r="AY9" s="289"/>
      <c r="AZ9" s="289"/>
      <c r="BA9" s="289"/>
    </row>
    <row r="10" spans="49:53" ht="15" customHeight="1">
      <c r="AW10" s="4"/>
      <c r="AX10" s="4"/>
      <c r="AY10" s="4"/>
      <c r="AZ10" s="4"/>
      <c r="BA10" s="4"/>
    </row>
    <row r="11" spans="19:53" ht="12.75" customHeight="1">
      <c r="S11" s="285"/>
      <c r="T11" s="290"/>
      <c r="U11" s="290"/>
      <c r="V11" s="290"/>
      <c r="W11" s="290"/>
      <c r="X11" s="290"/>
      <c r="Y11" s="290"/>
      <c r="Z11" s="290"/>
      <c r="AA11" s="6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6"/>
      <c r="AN11" s="6"/>
      <c r="AO11" s="6"/>
      <c r="AP11" s="6"/>
      <c r="AQ11" s="285" t="s">
        <v>153</v>
      </c>
      <c r="AR11" s="290"/>
      <c r="AS11" s="290"/>
      <c r="AT11" s="290"/>
      <c r="AU11" s="290"/>
      <c r="AW11" s="285" t="s">
        <v>99</v>
      </c>
      <c r="AX11" s="285"/>
      <c r="AY11" s="285"/>
      <c r="AZ11" s="285"/>
      <c r="BA11" s="285"/>
    </row>
    <row r="12" spans="19:56" ht="15">
      <c r="S12" s="281" t="s">
        <v>97</v>
      </c>
      <c r="T12" s="281"/>
      <c r="U12" s="281"/>
      <c r="V12" s="281"/>
      <c r="W12" s="281"/>
      <c r="X12" s="281"/>
      <c r="Y12" s="281"/>
      <c r="Z12" s="281"/>
      <c r="AA12" s="6"/>
      <c r="AB12" s="283" t="s">
        <v>0</v>
      </c>
      <c r="AC12" s="283"/>
      <c r="AD12" s="283"/>
      <c r="AE12" s="283"/>
      <c r="AF12" s="283"/>
      <c r="AJ12" s="281" t="s">
        <v>1</v>
      </c>
      <c r="AK12" s="284"/>
      <c r="AL12" s="284"/>
      <c r="AM12" s="284"/>
      <c r="AN12" s="284"/>
      <c r="AO12" s="284"/>
      <c r="AQ12" s="281" t="s">
        <v>98</v>
      </c>
      <c r="AR12" s="281"/>
      <c r="AS12" s="281"/>
      <c r="AT12" s="281"/>
      <c r="AU12" s="281"/>
      <c r="AW12" s="281" t="s">
        <v>2</v>
      </c>
      <c r="AX12" s="281"/>
      <c r="AY12" s="281"/>
      <c r="AZ12" s="281"/>
      <c r="BA12" s="281"/>
      <c r="BD12" s="126" t="s">
        <v>156</v>
      </c>
    </row>
    <row r="13" spans="1:56" ht="13.5" customHeight="1">
      <c r="A13" s="3" t="s">
        <v>157</v>
      </c>
      <c r="D13" s="3" t="s">
        <v>158</v>
      </c>
      <c r="S13" s="275"/>
      <c r="T13" s="275"/>
      <c r="U13" s="275"/>
      <c r="V13" s="275"/>
      <c r="W13" s="275"/>
      <c r="X13" s="275"/>
      <c r="Y13" s="275"/>
      <c r="Z13" s="275"/>
      <c r="AB13" s="275"/>
      <c r="AC13" s="275"/>
      <c r="AD13" s="275"/>
      <c r="AE13" s="275"/>
      <c r="AF13" s="275"/>
      <c r="AG13" s="282"/>
      <c r="AH13" s="282"/>
      <c r="AJ13" s="275"/>
      <c r="AK13" s="275"/>
      <c r="AL13" s="275"/>
      <c r="AM13" s="275"/>
      <c r="AN13" s="275"/>
      <c r="AO13" s="275"/>
      <c r="AQ13" s="275"/>
      <c r="AR13" s="275"/>
      <c r="AS13" s="275"/>
      <c r="AT13" s="275"/>
      <c r="AU13" s="275"/>
      <c r="AW13" s="275"/>
      <c r="AX13" s="275"/>
      <c r="AY13" s="275"/>
      <c r="AZ13" s="275"/>
      <c r="BA13" s="275"/>
      <c r="BD13" s="276">
        <f>S13+AB13-AJ13-AQ13</f>
        <v>0</v>
      </c>
    </row>
    <row r="14" spans="1:56" ht="13.5" customHeight="1">
      <c r="A14" s="3" t="s">
        <v>159</v>
      </c>
      <c r="S14" s="128"/>
      <c r="T14" s="128"/>
      <c r="U14" s="128"/>
      <c r="V14" s="128"/>
      <c r="W14" s="128"/>
      <c r="X14" s="128"/>
      <c r="Y14" s="128"/>
      <c r="Z14" s="128"/>
      <c r="AA14" s="7"/>
      <c r="AB14" s="128"/>
      <c r="AC14" s="128"/>
      <c r="AD14" s="128"/>
      <c r="AE14" s="128"/>
      <c r="AF14" s="128"/>
      <c r="AG14" s="129"/>
      <c r="AH14" s="129"/>
      <c r="AI14" s="7"/>
      <c r="AJ14" s="128"/>
      <c r="AK14" s="128"/>
      <c r="AL14" s="128"/>
      <c r="AM14" s="128"/>
      <c r="AN14" s="128"/>
      <c r="AO14" s="128"/>
      <c r="AP14" s="7"/>
      <c r="AQ14" s="128"/>
      <c r="AR14" s="128"/>
      <c r="AS14" s="128"/>
      <c r="AT14" s="128"/>
      <c r="AU14" s="128"/>
      <c r="AV14" s="7"/>
      <c r="AW14" s="128"/>
      <c r="AX14" s="128"/>
      <c r="AY14" s="128"/>
      <c r="AZ14" s="128"/>
      <c r="BA14" s="128"/>
      <c r="BD14" s="277"/>
    </row>
    <row r="15" spans="1:56" ht="13.5" customHeight="1">
      <c r="A15" s="56" t="s">
        <v>160</v>
      </c>
      <c r="B15" s="16"/>
      <c r="C15" s="16"/>
      <c r="D15" s="130" t="s">
        <v>161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28"/>
      <c r="T15" s="128"/>
      <c r="U15" s="128"/>
      <c r="V15" s="128"/>
      <c r="W15" s="128"/>
      <c r="X15" s="128"/>
      <c r="Y15" s="128"/>
      <c r="Z15" s="128"/>
      <c r="AA15" s="16"/>
      <c r="AB15" s="128"/>
      <c r="AC15" s="128"/>
      <c r="AD15" s="128"/>
      <c r="AE15" s="128"/>
      <c r="AF15" s="128"/>
      <c r="AG15" s="129"/>
      <c r="AH15" s="129"/>
      <c r="AI15" s="16"/>
      <c r="AJ15" s="128"/>
      <c r="AK15" s="128"/>
      <c r="AL15" s="128"/>
      <c r="AM15" s="128"/>
      <c r="AN15" s="128"/>
      <c r="AO15" s="128"/>
      <c r="AP15" s="16"/>
      <c r="AQ15" s="128"/>
      <c r="AR15" s="128"/>
      <c r="AS15" s="128"/>
      <c r="AT15" s="128"/>
      <c r="AU15" s="128"/>
      <c r="AV15" s="16"/>
      <c r="AW15" s="128"/>
      <c r="AX15" s="128"/>
      <c r="AY15" s="128"/>
      <c r="AZ15" s="128"/>
      <c r="BA15" s="128"/>
      <c r="BD15" s="131">
        <f>S15+AB15-AJ15-AQ15</f>
        <v>0</v>
      </c>
    </row>
    <row r="16" spans="1:56" ht="13.5" customHeight="1">
      <c r="A16" s="56" t="s">
        <v>162</v>
      </c>
      <c r="B16" s="16"/>
      <c r="C16" s="16"/>
      <c r="D16" s="130" t="s">
        <v>163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32"/>
      <c r="T16" s="132"/>
      <c r="U16" s="132"/>
      <c r="V16" s="132"/>
      <c r="W16" s="132"/>
      <c r="X16" s="132"/>
      <c r="Y16" s="132"/>
      <c r="Z16" s="132"/>
      <c r="AA16" s="16"/>
      <c r="AB16" s="128"/>
      <c r="AC16" s="128"/>
      <c r="AD16" s="128"/>
      <c r="AE16" s="128"/>
      <c r="AF16" s="128"/>
      <c r="AG16" s="129"/>
      <c r="AH16" s="129"/>
      <c r="AI16" s="16"/>
      <c r="AJ16" s="132"/>
      <c r="AK16" s="132"/>
      <c r="AL16" s="132"/>
      <c r="AM16" s="132"/>
      <c r="AN16" s="132"/>
      <c r="AO16" s="132"/>
      <c r="AP16" s="16"/>
      <c r="AQ16" s="132"/>
      <c r="AR16" s="132"/>
      <c r="AS16" s="132"/>
      <c r="AT16" s="132"/>
      <c r="AU16" s="132"/>
      <c r="AV16" s="16"/>
      <c r="AW16" s="132"/>
      <c r="AX16" s="132"/>
      <c r="AY16" s="132"/>
      <c r="AZ16" s="132"/>
      <c r="BA16" s="132"/>
      <c r="BD16" s="131">
        <f aca="true" t="shared" si="0" ref="BD16:BD21">S16+AB16-AJ16-AQ16</f>
        <v>0</v>
      </c>
    </row>
    <row r="17" spans="1:56" ht="13.5" customHeight="1">
      <c r="A17" s="56" t="s">
        <v>164</v>
      </c>
      <c r="B17" s="16"/>
      <c r="C17" s="16"/>
      <c r="D17" s="133" t="s">
        <v>165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32"/>
      <c r="T17" s="132"/>
      <c r="U17" s="132"/>
      <c r="V17" s="132"/>
      <c r="W17" s="132"/>
      <c r="X17" s="132"/>
      <c r="Y17" s="132"/>
      <c r="Z17" s="132"/>
      <c r="AA17" s="16"/>
      <c r="AB17" s="128"/>
      <c r="AC17" s="128"/>
      <c r="AD17" s="128"/>
      <c r="AE17" s="128"/>
      <c r="AF17" s="128"/>
      <c r="AG17" s="129"/>
      <c r="AH17" s="129"/>
      <c r="AI17" s="16"/>
      <c r="AJ17" s="132"/>
      <c r="AK17" s="132"/>
      <c r="AL17" s="132"/>
      <c r="AM17" s="132"/>
      <c r="AN17" s="132"/>
      <c r="AO17" s="132"/>
      <c r="AP17" s="16"/>
      <c r="AQ17" s="132"/>
      <c r="AR17" s="132"/>
      <c r="AS17" s="132"/>
      <c r="AT17" s="132"/>
      <c r="AU17" s="132"/>
      <c r="AV17" s="16"/>
      <c r="AW17" s="132"/>
      <c r="AX17" s="132"/>
      <c r="AY17" s="132"/>
      <c r="AZ17" s="132"/>
      <c r="BA17" s="132"/>
      <c r="BD17" s="131">
        <f t="shared" si="0"/>
        <v>0</v>
      </c>
    </row>
    <row r="18" spans="1:56" ht="13.5" customHeight="1">
      <c r="A18" s="16" t="s">
        <v>3</v>
      </c>
      <c r="B18" s="16"/>
      <c r="C18" s="16" t="s">
        <v>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32"/>
      <c r="T18" s="132"/>
      <c r="U18" s="132"/>
      <c r="V18" s="132"/>
      <c r="W18" s="132"/>
      <c r="X18" s="132"/>
      <c r="Y18" s="132"/>
      <c r="Z18" s="132"/>
      <c r="AA18" s="16"/>
      <c r="AB18" s="128"/>
      <c r="AC18" s="128"/>
      <c r="AD18" s="128"/>
      <c r="AE18" s="128"/>
      <c r="AF18" s="128"/>
      <c r="AG18" s="129"/>
      <c r="AH18" s="129"/>
      <c r="AI18" s="16"/>
      <c r="AJ18" s="132"/>
      <c r="AK18" s="132"/>
      <c r="AL18" s="132"/>
      <c r="AM18" s="132"/>
      <c r="AN18" s="132"/>
      <c r="AO18" s="132"/>
      <c r="AP18" s="16"/>
      <c r="AQ18" s="132"/>
      <c r="AR18" s="132"/>
      <c r="AS18" s="132"/>
      <c r="AT18" s="132"/>
      <c r="AU18" s="132"/>
      <c r="AV18" s="16"/>
      <c r="AW18" s="132"/>
      <c r="AX18" s="132"/>
      <c r="AY18" s="132"/>
      <c r="AZ18" s="132"/>
      <c r="BA18" s="132"/>
      <c r="BD18" s="131">
        <f t="shared" si="0"/>
        <v>0</v>
      </c>
    </row>
    <row r="19" spans="1:56" ht="13.5" customHeight="1">
      <c r="A19" s="56" t="s">
        <v>5</v>
      </c>
      <c r="B19" s="16"/>
      <c r="C19" s="16" t="s">
        <v>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32"/>
      <c r="T19" s="132"/>
      <c r="U19" s="132"/>
      <c r="V19" s="132"/>
      <c r="W19" s="132"/>
      <c r="X19" s="132"/>
      <c r="Y19" s="132"/>
      <c r="Z19" s="132"/>
      <c r="AA19" s="16"/>
      <c r="AB19" s="128"/>
      <c r="AC19" s="128"/>
      <c r="AD19" s="128"/>
      <c r="AE19" s="128"/>
      <c r="AF19" s="128"/>
      <c r="AG19" s="129"/>
      <c r="AH19" s="129"/>
      <c r="AI19" s="16"/>
      <c r="AJ19" s="132"/>
      <c r="AK19" s="132"/>
      <c r="AL19" s="132"/>
      <c r="AM19" s="132"/>
      <c r="AN19" s="132"/>
      <c r="AO19" s="132"/>
      <c r="AP19" s="16"/>
      <c r="AQ19" s="132"/>
      <c r="AR19" s="132"/>
      <c r="AS19" s="132"/>
      <c r="AT19" s="132"/>
      <c r="AU19" s="132"/>
      <c r="AV19" s="16"/>
      <c r="AW19" s="132"/>
      <c r="AX19" s="132"/>
      <c r="AY19" s="132"/>
      <c r="AZ19" s="132"/>
      <c r="BA19" s="132"/>
      <c r="BD19" s="131">
        <f t="shared" si="0"/>
        <v>0</v>
      </c>
    </row>
    <row r="20" spans="1:56" ht="13.5" customHeight="1">
      <c r="A20" s="134" t="s">
        <v>7</v>
      </c>
      <c r="B20" s="16"/>
      <c r="C20" s="16" t="s">
        <v>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32"/>
      <c r="T20" s="132"/>
      <c r="U20" s="132"/>
      <c r="V20" s="132"/>
      <c r="W20" s="132"/>
      <c r="X20" s="132"/>
      <c r="Y20" s="132"/>
      <c r="Z20" s="132"/>
      <c r="AA20" s="16"/>
      <c r="AB20" s="128"/>
      <c r="AC20" s="128"/>
      <c r="AD20" s="128"/>
      <c r="AE20" s="128"/>
      <c r="AF20" s="128"/>
      <c r="AG20" s="129"/>
      <c r="AH20" s="129"/>
      <c r="AI20" s="16"/>
      <c r="AJ20" s="132"/>
      <c r="AK20" s="132"/>
      <c r="AL20" s="132"/>
      <c r="AM20" s="132"/>
      <c r="AN20" s="132"/>
      <c r="AO20" s="132"/>
      <c r="AP20" s="16"/>
      <c r="AQ20" s="132"/>
      <c r="AR20" s="132"/>
      <c r="AS20" s="132"/>
      <c r="AT20" s="132"/>
      <c r="AU20" s="132"/>
      <c r="AV20" s="16"/>
      <c r="AW20" s="132"/>
      <c r="AX20" s="132"/>
      <c r="AY20" s="132"/>
      <c r="AZ20" s="132"/>
      <c r="BA20" s="132"/>
      <c r="BD20" s="131">
        <f t="shared" si="0"/>
        <v>0</v>
      </c>
    </row>
    <row r="21" spans="1:56" ht="13.5" customHeight="1">
      <c r="A21" s="135" t="s">
        <v>9</v>
      </c>
      <c r="B21" s="16"/>
      <c r="C21" s="16" t="s">
        <v>10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32"/>
      <c r="T21" s="132"/>
      <c r="U21" s="132"/>
      <c r="V21" s="132"/>
      <c r="W21" s="132"/>
      <c r="X21" s="132"/>
      <c r="Y21" s="132"/>
      <c r="Z21" s="132"/>
      <c r="AA21" s="16"/>
      <c r="AB21" s="128"/>
      <c r="AC21" s="128"/>
      <c r="AD21" s="128"/>
      <c r="AE21" s="128"/>
      <c r="AF21" s="128"/>
      <c r="AG21" s="129"/>
      <c r="AH21" s="129"/>
      <c r="AI21" s="16"/>
      <c r="AJ21" s="132"/>
      <c r="AK21" s="132"/>
      <c r="AL21" s="132"/>
      <c r="AM21" s="132"/>
      <c r="AN21" s="132"/>
      <c r="AO21" s="132"/>
      <c r="AP21" s="16"/>
      <c r="AQ21" s="132"/>
      <c r="AR21" s="132"/>
      <c r="AS21" s="132"/>
      <c r="AT21" s="132"/>
      <c r="AU21" s="132"/>
      <c r="AV21" s="16"/>
      <c r="AW21" s="132"/>
      <c r="AX21" s="132"/>
      <c r="AY21" s="132"/>
      <c r="AZ21" s="132"/>
      <c r="BA21" s="132"/>
      <c r="BD21" s="131">
        <f t="shared" si="0"/>
        <v>0</v>
      </c>
    </row>
    <row r="22" spans="1:56" ht="13.5" customHeight="1">
      <c r="A22" s="56" t="s">
        <v>11</v>
      </c>
      <c r="B22" s="16"/>
      <c r="C22" s="16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27"/>
      <c r="T22" s="127"/>
      <c r="U22" s="127"/>
      <c r="V22" s="127"/>
      <c r="W22" s="127"/>
      <c r="X22" s="127"/>
      <c r="Y22" s="127"/>
      <c r="Z22" s="127"/>
      <c r="AA22" s="16"/>
      <c r="AB22" s="127"/>
      <c r="AC22" s="127"/>
      <c r="AD22" s="127"/>
      <c r="AE22" s="127"/>
      <c r="AF22" s="127"/>
      <c r="AG22" s="136"/>
      <c r="AH22" s="136"/>
      <c r="AI22" s="16"/>
      <c r="AJ22" s="127"/>
      <c r="AK22" s="127"/>
      <c r="AL22" s="127"/>
      <c r="AM22" s="127"/>
      <c r="AN22" s="127"/>
      <c r="AO22" s="127"/>
      <c r="AP22" s="16"/>
      <c r="AQ22" s="127"/>
      <c r="AR22" s="127"/>
      <c r="AS22" s="127"/>
      <c r="AT22" s="127"/>
      <c r="AU22" s="127"/>
      <c r="AV22" s="16"/>
      <c r="AW22" s="127"/>
      <c r="AX22" s="127"/>
      <c r="AY22" s="127"/>
      <c r="AZ22" s="127"/>
      <c r="BA22" s="127"/>
      <c r="BD22" s="278">
        <f>S22+AB22-AJ22-AQ22</f>
        <v>0</v>
      </c>
    </row>
    <row r="23" spans="1:56" ht="13.5" customHeight="1">
      <c r="A23" s="5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37"/>
      <c r="T23" s="137"/>
      <c r="U23" s="137"/>
      <c r="V23" s="137"/>
      <c r="W23" s="137"/>
      <c r="X23" s="137"/>
      <c r="Y23" s="137"/>
      <c r="Z23" s="137"/>
      <c r="AA23" s="16"/>
      <c r="AB23" s="128"/>
      <c r="AC23" s="128"/>
      <c r="AD23" s="128"/>
      <c r="AE23" s="128"/>
      <c r="AF23" s="128"/>
      <c r="AG23" s="129"/>
      <c r="AH23" s="129"/>
      <c r="AI23" s="16"/>
      <c r="AJ23" s="137"/>
      <c r="AK23" s="137"/>
      <c r="AL23" s="137"/>
      <c r="AM23" s="137"/>
      <c r="AN23" s="137"/>
      <c r="AO23" s="137"/>
      <c r="AP23" s="16"/>
      <c r="AQ23" s="137"/>
      <c r="AR23" s="137"/>
      <c r="AS23" s="137"/>
      <c r="AT23" s="137"/>
      <c r="AU23" s="137"/>
      <c r="AV23" s="16"/>
      <c r="AW23" s="137"/>
      <c r="AX23" s="137"/>
      <c r="AY23" s="137"/>
      <c r="AZ23" s="137"/>
      <c r="BA23" s="137"/>
      <c r="BD23" s="274"/>
    </row>
    <row r="24" spans="1:56" ht="13.5" customHeight="1">
      <c r="A24" s="56" t="s">
        <v>14</v>
      </c>
      <c r="B24" s="56"/>
      <c r="C24" s="56" t="s">
        <v>15</v>
      </c>
      <c r="D24" s="5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32"/>
      <c r="T24" s="132"/>
      <c r="U24" s="132"/>
      <c r="V24" s="132"/>
      <c r="W24" s="132"/>
      <c r="X24" s="132"/>
      <c r="Y24" s="132"/>
      <c r="Z24" s="132"/>
      <c r="AA24" s="16"/>
      <c r="AB24" s="128"/>
      <c r="AC24" s="128"/>
      <c r="AD24" s="128"/>
      <c r="AE24" s="128"/>
      <c r="AF24" s="128"/>
      <c r="AG24" s="129"/>
      <c r="AH24" s="129"/>
      <c r="AI24" s="16"/>
      <c r="AJ24" s="132"/>
      <c r="AK24" s="132"/>
      <c r="AL24" s="132"/>
      <c r="AM24" s="132"/>
      <c r="AN24" s="132"/>
      <c r="AO24" s="132"/>
      <c r="AP24" s="16"/>
      <c r="AQ24" s="132"/>
      <c r="AR24" s="132"/>
      <c r="AS24" s="132"/>
      <c r="AT24" s="132"/>
      <c r="AU24" s="132"/>
      <c r="AV24" s="16"/>
      <c r="AW24" s="132"/>
      <c r="AX24" s="132"/>
      <c r="AY24" s="132"/>
      <c r="AZ24" s="132"/>
      <c r="BA24" s="132"/>
      <c r="BD24" s="131">
        <f aca="true" t="shared" si="1" ref="BD24:BD29">S24+AB24-AJ24-AQ24</f>
        <v>0</v>
      </c>
    </row>
    <row r="25" spans="1:56" ht="13.5" customHeight="1">
      <c r="A25" s="138" t="s">
        <v>16</v>
      </c>
      <c r="B25" s="56"/>
      <c r="C25" s="56" t="s">
        <v>17</v>
      </c>
      <c r="D25" s="56"/>
      <c r="E25" s="1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79">
        <f>detail!C73</f>
        <v>20000</v>
      </c>
      <c r="T25" s="279"/>
      <c r="U25" s="279"/>
      <c r="V25" s="279"/>
      <c r="W25" s="279"/>
      <c r="X25" s="279"/>
      <c r="Y25" s="279"/>
      <c r="Z25" s="279"/>
      <c r="AA25" s="16"/>
      <c r="AB25" s="279">
        <f>detail!C75</f>
        <v>2047.9263964714962</v>
      </c>
      <c r="AC25" s="280"/>
      <c r="AD25" s="280"/>
      <c r="AE25" s="280"/>
      <c r="AF25" s="280"/>
      <c r="AG25" s="280"/>
      <c r="AH25" s="280"/>
      <c r="AI25" s="16"/>
      <c r="AJ25" s="279">
        <f>detail!C76</f>
        <v>20000</v>
      </c>
      <c r="AK25" s="279"/>
      <c r="AL25" s="279"/>
      <c r="AM25" s="279"/>
      <c r="AN25" s="279"/>
      <c r="AO25" s="279"/>
      <c r="AP25" s="16"/>
      <c r="AQ25" s="279">
        <f>S25+AB25-AJ25</f>
        <v>2047.9263964714955</v>
      </c>
      <c r="AR25" s="279"/>
      <c r="AS25" s="279"/>
      <c r="AT25" s="279"/>
      <c r="AU25" s="279"/>
      <c r="AV25" s="16"/>
      <c r="AW25" s="279">
        <v>0</v>
      </c>
      <c r="AX25" s="279"/>
      <c r="AY25" s="279"/>
      <c r="AZ25" s="279"/>
      <c r="BA25" s="279"/>
      <c r="BB25" s="3" t="s">
        <v>18</v>
      </c>
      <c r="BD25" s="131">
        <f t="shared" si="1"/>
        <v>0</v>
      </c>
    </row>
    <row r="26" spans="1:56" ht="13.5" customHeight="1">
      <c r="A26" s="56" t="s">
        <v>19</v>
      </c>
      <c r="B26" s="56"/>
      <c r="C26" s="138" t="s">
        <v>20</v>
      </c>
      <c r="D26" s="56"/>
      <c r="E26" s="1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32"/>
      <c r="T26" s="132"/>
      <c r="U26" s="132"/>
      <c r="V26" s="132"/>
      <c r="W26" s="132"/>
      <c r="X26" s="132"/>
      <c r="Y26" s="132"/>
      <c r="Z26" s="132"/>
      <c r="AA26" s="16"/>
      <c r="AB26" s="128"/>
      <c r="AC26" s="128"/>
      <c r="AD26" s="128"/>
      <c r="AE26" s="128"/>
      <c r="AF26" s="128"/>
      <c r="AG26" s="129"/>
      <c r="AH26" s="129"/>
      <c r="AI26" s="16"/>
      <c r="AJ26" s="132"/>
      <c r="AK26" s="132"/>
      <c r="AL26" s="132"/>
      <c r="AM26" s="132"/>
      <c r="AN26" s="132"/>
      <c r="AO26" s="132"/>
      <c r="AP26" s="16"/>
      <c r="AQ26" s="132"/>
      <c r="AR26" s="132"/>
      <c r="AS26" s="132"/>
      <c r="AT26" s="132"/>
      <c r="AU26" s="132"/>
      <c r="AV26" s="16"/>
      <c r="AW26" s="132"/>
      <c r="AX26" s="132"/>
      <c r="AY26" s="132"/>
      <c r="AZ26" s="132"/>
      <c r="BA26" s="132"/>
      <c r="BB26" s="3" t="s">
        <v>21</v>
      </c>
      <c r="BD26" s="131">
        <f t="shared" si="1"/>
        <v>0</v>
      </c>
    </row>
    <row r="27" spans="1:56" ht="13.5" customHeight="1">
      <c r="A27" s="138" t="s">
        <v>22</v>
      </c>
      <c r="B27" s="16"/>
      <c r="C27" s="16" t="s">
        <v>23</v>
      </c>
      <c r="D27" s="16"/>
      <c r="E27" s="1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132"/>
      <c r="T27" s="132"/>
      <c r="U27" s="132"/>
      <c r="V27" s="132"/>
      <c r="W27" s="132"/>
      <c r="X27" s="132"/>
      <c r="Y27" s="132"/>
      <c r="Z27" s="132"/>
      <c r="AA27" s="16"/>
      <c r="AB27" s="128"/>
      <c r="AC27" s="128"/>
      <c r="AD27" s="128"/>
      <c r="AE27" s="128"/>
      <c r="AF27" s="128"/>
      <c r="AG27" s="129"/>
      <c r="AH27" s="129"/>
      <c r="AI27" s="16"/>
      <c r="AJ27" s="132"/>
      <c r="AK27" s="132"/>
      <c r="AL27" s="132"/>
      <c r="AM27" s="132"/>
      <c r="AN27" s="132"/>
      <c r="AO27" s="132"/>
      <c r="AP27" s="16"/>
      <c r="AQ27" s="132"/>
      <c r="AR27" s="132"/>
      <c r="AS27" s="132"/>
      <c r="AT27" s="132"/>
      <c r="AU27" s="132"/>
      <c r="AV27" s="16"/>
      <c r="AW27" s="132"/>
      <c r="AX27" s="132"/>
      <c r="AY27" s="132"/>
      <c r="AZ27" s="132"/>
      <c r="BA27" s="132"/>
      <c r="BD27" s="131">
        <f t="shared" si="1"/>
        <v>0</v>
      </c>
    </row>
    <row r="28" spans="1:56" ht="13.5" customHeight="1">
      <c r="A28" s="56" t="s">
        <v>24</v>
      </c>
      <c r="B28" s="56"/>
      <c r="C28" s="138" t="s">
        <v>25</v>
      </c>
      <c r="D28" s="56"/>
      <c r="E28" s="1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132"/>
      <c r="T28" s="132"/>
      <c r="U28" s="132"/>
      <c r="V28" s="132"/>
      <c r="W28" s="132"/>
      <c r="X28" s="132"/>
      <c r="Y28" s="132"/>
      <c r="Z28" s="132"/>
      <c r="AA28" s="16"/>
      <c r="AB28" s="128"/>
      <c r="AC28" s="128"/>
      <c r="AD28" s="128"/>
      <c r="AE28" s="128"/>
      <c r="AF28" s="128"/>
      <c r="AG28" s="129"/>
      <c r="AH28" s="129"/>
      <c r="AI28" s="16"/>
      <c r="AJ28" s="132"/>
      <c r="AK28" s="132"/>
      <c r="AL28" s="132"/>
      <c r="AM28" s="132"/>
      <c r="AN28" s="132"/>
      <c r="AO28" s="132"/>
      <c r="AP28" s="16"/>
      <c r="AQ28" s="132"/>
      <c r="AR28" s="132"/>
      <c r="AS28" s="132"/>
      <c r="AT28" s="132"/>
      <c r="AU28" s="132"/>
      <c r="AV28" s="16"/>
      <c r="AW28" s="132"/>
      <c r="AX28" s="132"/>
      <c r="AY28" s="132"/>
      <c r="AZ28" s="132"/>
      <c r="BA28" s="132"/>
      <c r="BD28" s="131">
        <f t="shared" si="1"/>
        <v>0</v>
      </c>
    </row>
    <row r="29" spans="1:56" ht="13.5" customHeight="1">
      <c r="A29" s="134" t="s">
        <v>26</v>
      </c>
      <c r="B29" s="56"/>
      <c r="C29" s="138" t="s">
        <v>27</v>
      </c>
      <c r="D29" s="56"/>
      <c r="E29" s="1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132"/>
      <c r="T29" s="132"/>
      <c r="U29" s="132"/>
      <c r="V29" s="132"/>
      <c r="W29" s="132"/>
      <c r="X29" s="132"/>
      <c r="Y29" s="132"/>
      <c r="Z29" s="132"/>
      <c r="AA29" s="16"/>
      <c r="AB29" s="128"/>
      <c r="AC29" s="128"/>
      <c r="AD29" s="128"/>
      <c r="AE29" s="128"/>
      <c r="AF29" s="128"/>
      <c r="AG29" s="129"/>
      <c r="AH29" s="129"/>
      <c r="AI29" s="16"/>
      <c r="AJ29" s="132"/>
      <c r="AK29" s="132"/>
      <c r="AL29" s="132"/>
      <c r="AM29" s="132"/>
      <c r="AN29" s="132"/>
      <c r="AO29" s="132"/>
      <c r="AP29" s="16"/>
      <c r="AQ29" s="132"/>
      <c r="AR29" s="132"/>
      <c r="AS29" s="132"/>
      <c r="AT29" s="132"/>
      <c r="AU29" s="132"/>
      <c r="AV29" s="16"/>
      <c r="AW29" s="132"/>
      <c r="AX29" s="132"/>
      <c r="AY29" s="132"/>
      <c r="AZ29" s="132"/>
      <c r="BA29" s="132"/>
      <c r="BD29" s="131">
        <f t="shared" si="1"/>
        <v>0</v>
      </c>
    </row>
    <row r="30" spans="1:60" ht="17.25" customHeight="1">
      <c r="A30" s="7"/>
      <c r="B30" s="7"/>
      <c r="C30" s="7"/>
      <c r="D30" s="7"/>
      <c r="E30" s="1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39"/>
      <c r="BE30" s="7"/>
      <c r="BF30" s="7"/>
      <c r="BG30" s="7"/>
      <c r="BH30" s="7"/>
    </row>
    <row r="31" spans="1:60" ht="18.75" customHeight="1">
      <c r="A31" s="7" t="s">
        <v>254</v>
      </c>
      <c r="B31" s="7"/>
      <c r="C31" s="7"/>
      <c r="D31" s="7"/>
      <c r="E31" s="1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N31" s="7"/>
      <c r="AO31" s="7"/>
      <c r="AP31" s="7"/>
      <c r="AQ31" s="7"/>
      <c r="AR31" s="7"/>
      <c r="AU31" s="7"/>
      <c r="AV31" s="7"/>
      <c r="AW31" s="7"/>
      <c r="AX31" s="7"/>
      <c r="AY31" s="140"/>
      <c r="AZ31" s="7"/>
      <c r="BA31" s="7"/>
      <c r="BB31" s="7"/>
      <c r="BD31" s="139"/>
      <c r="BE31" s="7"/>
      <c r="BF31" s="7"/>
      <c r="BG31" s="7"/>
      <c r="BH31" s="7"/>
    </row>
    <row r="32" spans="1:53" s="17" customFormat="1" ht="15">
      <c r="A32" s="3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41"/>
      <c r="BA32" s="141"/>
    </row>
    <row r="33" spans="1:53" s="17" customFormat="1" ht="15">
      <c r="A33" s="274" t="s">
        <v>29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41"/>
      <c r="BA33" s="141"/>
    </row>
    <row r="34" spans="52:54" ht="20.25" customHeight="1">
      <c r="AZ34" s="56"/>
      <c r="BA34" s="56"/>
      <c r="BB34" s="7"/>
    </row>
    <row r="35" spans="10:54" ht="15">
      <c r="J35" s="142" t="s">
        <v>30</v>
      </c>
      <c r="K35" s="116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AB35" s="116"/>
      <c r="AC35" s="116"/>
      <c r="AD35" s="116"/>
      <c r="AE35" s="116"/>
      <c r="AF35" s="116"/>
      <c r="AG35" s="116"/>
      <c r="AH35" s="116"/>
      <c r="AI35" s="116"/>
      <c r="AJ35" s="116"/>
      <c r="AK35" s="7"/>
      <c r="AL35" s="7"/>
      <c r="AZ35" s="56"/>
      <c r="BA35" s="56"/>
      <c r="BB35" s="7"/>
    </row>
    <row r="36" spans="52:54" ht="6.75" customHeight="1">
      <c r="AZ36" s="56"/>
      <c r="BA36" s="56"/>
      <c r="BB36" s="7"/>
    </row>
    <row r="37" spans="10:54" ht="15">
      <c r="J37" s="3" t="s">
        <v>31</v>
      </c>
      <c r="AZ37" s="56"/>
      <c r="BA37" s="56"/>
      <c r="BB37" s="7"/>
    </row>
    <row r="38" spans="10:54" ht="14.25" customHeight="1">
      <c r="J38" s="3" t="s">
        <v>32</v>
      </c>
      <c r="AZ38" s="56"/>
      <c r="BA38" s="56"/>
      <c r="BB38" s="7"/>
    </row>
    <row r="39" spans="10:54" ht="15">
      <c r="J39" s="3" t="s">
        <v>33</v>
      </c>
      <c r="AZ39" s="56"/>
      <c r="BA39" s="56"/>
      <c r="BB39" s="7"/>
    </row>
    <row r="40" spans="10:54" ht="15">
      <c r="J40" s="3" t="s">
        <v>34</v>
      </c>
      <c r="AZ40" s="56"/>
      <c r="BA40" s="56"/>
      <c r="BB40" s="7"/>
    </row>
    <row r="41" spans="10:54" ht="15">
      <c r="J41" s="3" t="s">
        <v>35</v>
      </c>
      <c r="AZ41" s="56"/>
      <c r="BA41" s="56"/>
      <c r="BB41" s="7"/>
    </row>
    <row r="42" spans="10:54" ht="15">
      <c r="J42" s="3" t="s">
        <v>36</v>
      </c>
      <c r="AZ42" s="56"/>
      <c r="BA42" s="56"/>
      <c r="BB42" s="7"/>
    </row>
    <row r="43" spans="10:54" ht="15">
      <c r="J43" s="3" t="s">
        <v>37</v>
      </c>
      <c r="AZ43" s="56"/>
      <c r="BA43" s="56"/>
      <c r="BB43" s="7"/>
    </row>
    <row r="44" spans="10:54" ht="15">
      <c r="J44" s="3" t="s">
        <v>38</v>
      </c>
      <c r="AZ44" s="56"/>
      <c r="BA44" s="56"/>
      <c r="BB44" s="7"/>
    </row>
    <row r="45" spans="52:54" ht="15">
      <c r="AZ45" s="56"/>
      <c r="BA45" s="56"/>
      <c r="BB45" s="7"/>
    </row>
    <row r="46" spans="1:54" ht="15">
      <c r="A46" s="3" t="s">
        <v>166</v>
      </c>
      <c r="AZ46" s="56"/>
      <c r="BA46" s="56"/>
      <c r="BB46" s="7"/>
    </row>
    <row r="47" spans="1:54" ht="6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Z47" s="56"/>
      <c r="BA47" s="56"/>
      <c r="BB47" s="7"/>
    </row>
    <row r="48" spans="1:54" ht="6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Z48" s="56"/>
      <c r="BA48" s="56"/>
      <c r="BB48" s="7"/>
    </row>
    <row r="49" spans="1:54" ht="6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Z49" s="56"/>
      <c r="BA49" s="56"/>
      <c r="BB49" s="7"/>
    </row>
    <row r="50" spans="1:54" ht="17.25" customHeight="1">
      <c r="A50" s="6" t="s">
        <v>39</v>
      </c>
      <c r="AZ50" s="56"/>
      <c r="BA50" s="56"/>
      <c r="BB50" s="7"/>
    </row>
    <row r="51" spans="52:54" ht="6.75" customHeight="1">
      <c r="AZ51" s="56"/>
      <c r="BA51" s="56"/>
      <c r="BB51" s="7"/>
    </row>
    <row r="52" spans="1:54" ht="17.25" customHeight="1">
      <c r="A52" s="3" t="s">
        <v>40</v>
      </c>
      <c r="AZ52" s="56"/>
      <c r="BA52" s="56"/>
      <c r="BB52" s="7"/>
    </row>
    <row r="53" spans="1:54" ht="17.25" customHeight="1">
      <c r="A53" s="3" t="s">
        <v>41</v>
      </c>
      <c r="AZ53" s="56"/>
      <c r="BA53" s="56"/>
      <c r="BB53" s="7"/>
    </row>
    <row r="54" spans="52:54" ht="6.75" customHeight="1">
      <c r="AZ54" s="56"/>
      <c r="BA54" s="56"/>
      <c r="BB54" s="7"/>
    </row>
    <row r="55" spans="1:54" ht="17.25" customHeight="1">
      <c r="A55" s="3" t="s">
        <v>42</v>
      </c>
      <c r="AZ55" s="56"/>
      <c r="BA55" s="56"/>
      <c r="BB55" s="7"/>
    </row>
    <row r="56" spans="1:54" ht="17.25" customHeight="1">
      <c r="A56" s="3" t="s">
        <v>43</v>
      </c>
      <c r="AZ56" s="56"/>
      <c r="BA56" s="56"/>
      <c r="BB56" s="7"/>
    </row>
    <row r="57" spans="1:54" ht="17.25" customHeight="1">
      <c r="A57" s="3" t="s">
        <v>44</v>
      </c>
      <c r="AZ57" s="56"/>
      <c r="BA57" s="56"/>
      <c r="BB57" s="7"/>
    </row>
    <row r="58" spans="1:54" ht="17.25" customHeight="1">
      <c r="A58" s="3" t="s">
        <v>21</v>
      </c>
      <c r="AZ58" s="56"/>
      <c r="BA58" s="56"/>
      <c r="BB58" s="7"/>
    </row>
    <row r="59" spans="1:54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7"/>
    </row>
    <row r="60" spans="1:5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4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</sheetData>
  <sheetProtection/>
  <mergeCells count="28">
    <mergeCell ref="A4:AA4"/>
    <mergeCell ref="AB4:AV4"/>
    <mergeCell ref="A1:BC1"/>
    <mergeCell ref="A2:BC2"/>
    <mergeCell ref="A3:BD3"/>
    <mergeCell ref="AW12:BA12"/>
    <mergeCell ref="D6:AA6"/>
    <mergeCell ref="AW9:BA9"/>
    <mergeCell ref="AQ11:AU11"/>
    <mergeCell ref="AW11:BA11"/>
    <mergeCell ref="S11:Z11"/>
    <mergeCell ref="S13:Z13"/>
    <mergeCell ref="S12:Z12"/>
    <mergeCell ref="AB13:AH13"/>
    <mergeCell ref="AJ13:AO13"/>
    <mergeCell ref="AQ13:AU13"/>
    <mergeCell ref="AB12:AF12"/>
    <mergeCell ref="AJ12:AO12"/>
    <mergeCell ref="AQ12:AU12"/>
    <mergeCell ref="A33:K33"/>
    <mergeCell ref="AW13:BA13"/>
    <mergeCell ref="BD13:BD14"/>
    <mergeCell ref="BD22:BD23"/>
    <mergeCell ref="S25:Z25"/>
    <mergeCell ref="AB25:AH25"/>
    <mergeCell ref="AJ25:AO25"/>
    <mergeCell ref="AQ25:AU25"/>
    <mergeCell ref="AW25:BA25"/>
  </mergeCells>
  <printOptions horizontalCentered="1"/>
  <pageMargins left="0.75" right="0.25" top="0.75" bottom="0.5" header="0.5" footer="0.25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H63"/>
  <sheetViews>
    <sheetView showGridLines="0" zoomScale="110" zoomScaleNormal="110" zoomScalePageLayoutView="0" workbookViewId="0" topLeftCell="A1">
      <selection activeCell="A4" sqref="A4:IV4"/>
    </sheetView>
  </sheetViews>
  <sheetFormatPr defaultColWidth="2.57421875" defaultRowHeight="12.75"/>
  <cols>
    <col min="1" max="1" width="13.57421875" style="3" customWidth="1"/>
    <col min="2" max="2" width="8.57421875" style="3" customWidth="1"/>
    <col min="3" max="3" width="1.421875" style="3" customWidth="1"/>
    <col min="4" max="4" width="2.57421875" style="3" customWidth="1"/>
    <col min="5" max="5" width="1.28515625" style="3" customWidth="1"/>
    <col min="6" max="6" width="2.57421875" style="3" customWidth="1"/>
    <col min="7" max="7" width="1.28515625" style="3" customWidth="1"/>
    <col min="8" max="8" width="2.57421875" style="3" customWidth="1"/>
    <col min="9" max="9" width="1.28515625" style="3" customWidth="1"/>
    <col min="10" max="10" width="2.57421875" style="3" customWidth="1"/>
    <col min="11" max="11" width="1.28515625" style="3" customWidth="1"/>
    <col min="12" max="12" width="2.57421875" style="3" customWidth="1"/>
    <col min="13" max="13" width="1.28515625" style="3" customWidth="1"/>
    <col min="14" max="14" width="2.57421875" style="3" customWidth="1"/>
    <col min="15" max="15" width="1.28515625" style="3" customWidth="1"/>
    <col min="16" max="18" width="4.00390625" style="3" customWidth="1"/>
    <col min="19" max="19" width="1.28515625" style="3" customWidth="1"/>
    <col min="20" max="20" width="2.57421875" style="3" customWidth="1"/>
    <col min="21" max="21" width="2.7109375" style="3" customWidth="1"/>
    <col min="22" max="22" width="4.140625" style="3" customWidth="1"/>
    <col min="23" max="23" width="1.28515625" style="3" customWidth="1"/>
    <col min="24" max="24" width="2.57421875" style="3" customWidth="1"/>
    <col min="25" max="25" width="1.28515625" style="3" customWidth="1"/>
    <col min="26" max="26" width="2.57421875" style="3" customWidth="1"/>
    <col min="27" max="27" width="1.28515625" style="3" customWidth="1"/>
    <col min="28" max="28" width="2.57421875" style="3" customWidth="1"/>
    <col min="29" max="29" width="1.28515625" style="3" customWidth="1"/>
    <col min="30" max="32" width="2.57421875" style="3" customWidth="1"/>
    <col min="33" max="33" width="1.28515625" style="3" customWidth="1"/>
    <col min="34" max="34" width="2.57421875" style="3" customWidth="1"/>
    <col min="35" max="35" width="1.28515625" style="3" customWidth="1"/>
    <col min="36" max="37" width="2.57421875" style="3" customWidth="1"/>
    <col min="38" max="38" width="1.28515625" style="3" customWidth="1"/>
    <col min="39" max="40" width="2.57421875" style="3" customWidth="1"/>
    <col min="41" max="41" width="3.421875" style="3" customWidth="1"/>
    <col min="42" max="42" width="2.28125" style="3" customWidth="1"/>
    <col min="43" max="46" width="2.57421875" style="3" customWidth="1"/>
    <col min="47" max="47" width="4.140625" style="3" customWidth="1"/>
    <col min="48" max="48" width="1.28515625" style="3" customWidth="1"/>
    <col min="49" max="49" width="2.57421875" style="3" customWidth="1"/>
    <col min="50" max="50" width="4.8515625" style="3" customWidth="1"/>
    <col min="51" max="55" width="2.57421875" style="3" customWidth="1"/>
    <col min="56" max="56" width="9.140625" style="3" customWidth="1"/>
    <col min="57" max="16384" width="2.57421875" style="3" customWidth="1"/>
  </cols>
  <sheetData>
    <row r="1" spans="1:60" ht="15">
      <c r="A1" s="285" t="s">
        <v>94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"/>
      <c r="BE1" s="2"/>
      <c r="BF1" s="2"/>
      <c r="BG1" s="2"/>
      <c r="BH1" s="2"/>
    </row>
    <row r="2" spans="1:60" ht="15">
      <c r="A2" s="285" t="s">
        <v>95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"/>
      <c r="BE2" s="2"/>
      <c r="BF2" s="2"/>
      <c r="BG2" s="2"/>
      <c r="BH2" s="2"/>
    </row>
    <row r="3" spans="1:60" ht="48" customHeight="1">
      <c r="A3" s="286" t="s">
        <v>154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4"/>
      <c r="BF3" s="4"/>
      <c r="BG3" s="4"/>
      <c r="BH3" s="4"/>
    </row>
    <row r="4" spans="1:60" ht="15">
      <c r="A4" s="291" t="s">
        <v>195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7">
        <f ca="1">YEAR(TODAY())</f>
        <v>2018</v>
      </c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BE4" s="4"/>
      <c r="BF4" s="4"/>
      <c r="BG4" s="4"/>
      <c r="BH4" s="4"/>
    </row>
    <row r="5" spans="1:46" ht="15">
      <c r="A5" s="5"/>
      <c r="AT5" s="124"/>
    </row>
    <row r="6" spans="1:49" ht="15">
      <c r="A6" s="6" t="s">
        <v>96</v>
      </c>
      <c r="D6" s="288" t="str">
        <f>summary!C3</f>
        <v>210000-90-9-0000xx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S6" s="7"/>
      <c r="AT6" s="125"/>
      <c r="AU6" s="7"/>
      <c r="AV6" s="7"/>
      <c r="AW6" s="7"/>
    </row>
    <row r="7" ht="9.75" customHeight="1"/>
    <row r="8" ht="15">
      <c r="A8" s="6" t="s">
        <v>280</v>
      </c>
    </row>
    <row r="9" spans="1:53" ht="15" customHeight="1">
      <c r="A9" s="3" t="s">
        <v>155</v>
      </c>
      <c r="AW9" s="289"/>
      <c r="AX9" s="289"/>
      <c r="AY9" s="289"/>
      <c r="AZ9" s="289"/>
      <c r="BA9" s="289"/>
    </row>
    <row r="10" spans="49:53" ht="15" customHeight="1">
      <c r="AW10" s="4"/>
      <c r="AX10" s="4"/>
      <c r="AY10" s="4"/>
      <c r="AZ10" s="4"/>
      <c r="BA10" s="4"/>
    </row>
    <row r="11" spans="19:53" ht="12.75" customHeight="1">
      <c r="S11" s="285"/>
      <c r="T11" s="290"/>
      <c r="U11" s="290"/>
      <c r="V11" s="290"/>
      <c r="W11" s="290"/>
      <c r="X11" s="290"/>
      <c r="Y11" s="290"/>
      <c r="Z11" s="290"/>
      <c r="AA11" s="6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6"/>
      <c r="AN11" s="6"/>
      <c r="AO11" s="6"/>
      <c r="AP11" s="6"/>
      <c r="AQ11" s="285" t="s">
        <v>153</v>
      </c>
      <c r="AR11" s="290"/>
      <c r="AS11" s="290"/>
      <c r="AT11" s="290"/>
      <c r="AU11" s="290"/>
      <c r="AW11" s="285" t="s">
        <v>99</v>
      </c>
      <c r="AX11" s="285"/>
      <c r="AY11" s="285"/>
      <c r="AZ11" s="285"/>
      <c r="BA11" s="285"/>
    </row>
    <row r="12" spans="19:56" ht="15">
      <c r="S12" s="281" t="s">
        <v>97</v>
      </c>
      <c r="T12" s="281"/>
      <c r="U12" s="281"/>
      <c r="V12" s="281"/>
      <c r="W12" s="281"/>
      <c r="X12" s="281"/>
      <c r="Y12" s="281"/>
      <c r="Z12" s="281"/>
      <c r="AA12" s="6"/>
      <c r="AB12" s="283" t="s">
        <v>0</v>
      </c>
      <c r="AC12" s="283"/>
      <c r="AD12" s="283"/>
      <c r="AE12" s="283"/>
      <c r="AF12" s="283"/>
      <c r="AJ12" s="281" t="s">
        <v>1</v>
      </c>
      <c r="AK12" s="284"/>
      <c r="AL12" s="284"/>
      <c r="AM12" s="284"/>
      <c r="AN12" s="284"/>
      <c r="AO12" s="284"/>
      <c r="AQ12" s="281" t="s">
        <v>98</v>
      </c>
      <c r="AR12" s="281"/>
      <c r="AS12" s="281"/>
      <c r="AT12" s="281"/>
      <c r="AU12" s="281"/>
      <c r="AW12" s="281" t="s">
        <v>2</v>
      </c>
      <c r="AX12" s="281"/>
      <c r="AY12" s="281"/>
      <c r="AZ12" s="281"/>
      <c r="BA12" s="281"/>
      <c r="BD12" s="126" t="s">
        <v>156</v>
      </c>
    </row>
    <row r="13" spans="1:56" ht="13.5" customHeight="1">
      <c r="A13" s="3" t="s">
        <v>157</v>
      </c>
      <c r="D13" s="3" t="s">
        <v>158</v>
      </c>
      <c r="S13" s="275"/>
      <c r="T13" s="275"/>
      <c r="U13" s="275"/>
      <c r="V13" s="275"/>
      <c r="W13" s="275"/>
      <c r="X13" s="275"/>
      <c r="Y13" s="275"/>
      <c r="Z13" s="275"/>
      <c r="AB13" s="275"/>
      <c r="AC13" s="275"/>
      <c r="AD13" s="275"/>
      <c r="AE13" s="275"/>
      <c r="AF13" s="275"/>
      <c r="AG13" s="282"/>
      <c r="AH13" s="282"/>
      <c r="AJ13" s="275"/>
      <c r="AK13" s="275"/>
      <c r="AL13" s="275"/>
      <c r="AM13" s="275"/>
      <c r="AN13" s="275"/>
      <c r="AO13" s="275"/>
      <c r="AQ13" s="275"/>
      <c r="AR13" s="275"/>
      <c r="AS13" s="275"/>
      <c r="AT13" s="275"/>
      <c r="AU13" s="275"/>
      <c r="AW13" s="275"/>
      <c r="AX13" s="275"/>
      <c r="AY13" s="275"/>
      <c r="AZ13" s="275"/>
      <c r="BA13" s="275"/>
      <c r="BD13" s="276">
        <f>S13+AB13-AJ13-AQ13</f>
        <v>0</v>
      </c>
    </row>
    <row r="14" spans="1:56" ht="13.5" customHeight="1">
      <c r="A14" s="3" t="s">
        <v>159</v>
      </c>
      <c r="S14" s="128"/>
      <c r="T14" s="128"/>
      <c r="U14" s="128"/>
      <c r="V14" s="128"/>
      <c r="W14" s="128"/>
      <c r="X14" s="128"/>
      <c r="Y14" s="128"/>
      <c r="Z14" s="128"/>
      <c r="AA14" s="7"/>
      <c r="AB14" s="128"/>
      <c r="AC14" s="128"/>
      <c r="AD14" s="128"/>
      <c r="AE14" s="128"/>
      <c r="AF14" s="128"/>
      <c r="AG14" s="129"/>
      <c r="AH14" s="129"/>
      <c r="AI14" s="7"/>
      <c r="AJ14" s="128"/>
      <c r="AK14" s="128"/>
      <c r="AL14" s="128"/>
      <c r="AM14" s="128"/>
      <c r="AN14" s="128"/>
      <c r="AO14" s="128"/>
      <c r="AP14" s="7"/>
      <c r="AQ14" s="128"/>
      <c r="AR14" s="128"/>
      <c r="AS14" s="128"/>
      <c r="AT14" s="128"/>
      <c r="AU14" s="128"/>
      <c r="AV14" s="7"/>
      <c r="AW14" s="128"/>
      <c r="AX14" s="128"/>
      <c r="AY14" s="128"/>
      <c r="AZ14" s="128"/>
      <c r="BA14" s="128"/>
      <c r="BD14" s="277"/>
    </row>
    <row r="15" spans="1:56" ht="13.5" customHeight="1">
      <c r="A15" s="56" t="s">
        <v>160</v>
      </c>
      <c r="B15" s="16"/>
      <c r="C15" s="16"/>
      <c r="D15" s="130" t="s">
        <v>161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28"/>
      <c r="T15" s="128"/>
      <c r="U15" s="128"/>
      <c r="V15" s="128"/>
      <c r="W15" s="128"/>
      <c r="X15" s="128"/>
      <c r="Y15" s="128"/>
      <c r="Z15" s="128"/>
      <c r="AA15" s="16"/>
      <c r="AB15" s="128"/>
      <c r="AC15" s="128"/>
      <c r="AD15" s="128"/>
      <c r="AE15" s="128"/>
      <c r="AF15" s="128"/>
      <c r="AG15" s="129"/>
      <c r="AH15" s="129"/>
      <c r="AI15" s="16"/>
      <c r="AJ15" s="128"/>
      <c r="AK15" s="128"/>
      <c r="AL15" s="128"/>
      <c r="AM15" s="128"/>
      <c r="AN15" s="128"/>
      <c r="AO15" s="128"/>
      <c r="AP15" s="16"/>
      <c r="AQ15" s="128"/>
      <c r="AR15" s="128"/>
      <c r="AS15" s="128"/>
      <c r="AT15" s="128"/>
      <c r="AU15" s="128"/>
      <c r="AV15" s="16"/>
      <c r="AW15" s="128"/>
      <c r="AX15" s="128"/>
      <c r="AY15" s="128"/>
      <c r="AZ15" s="128"/>
      <c r="BA15" s="128"/>
      <c r="BD15" s="131">
        <f aca="true" t="shared" si="0" ref="BD15:BD22">S15+AB15-AJ15-AQ15</f>
        <v>0</v>
      </c>
    </row>
    <row r="16" spans="1:56" ht="13.5" customHeight="1">
      <c r="A16" s="56" t="s">
        <v>162</v>
      </c>
      <c r="B16" s="16"/>
      <c r="C16" s="16"/>
      <c r="D16" s="130" t="s">
        <v>163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32"/>
      <c r="T16" s="132"/>
      <c r="U16" s="132"/>
      <c r="V16" s="132"/>
      <c r="W16" s="132"/>
      <c r="X16" s="132"/>
      <c r="Y16" s="132"/>
      <c r="Z16" s="132"/>
      <c r="AA16" s="16"/>
      <c r="AB16" s="128"/>
      <c r="AC16" s="128"/>
      <c r="AD16" s="128"/>
      <c r="AE16" s="128"/>
      <c r="AF16" s="128"/>
      <c r="AG16" s="129"/>
      <c r="AH16" s="129"/>
      <c r="AI16" s="16"/>
      <c r="AJ16" s="132"/>
      <c r="AK16" s="132"/>
      <c r="AL16" s="132"/>
      <c r="AM16" s="132"/>
      <c r="AN16" s="132"/>
      <c r="AO16" s="132"/>
      <c r="AP16" s="16"/>
      <c r="AQ16" s="132"/>
      <c r="AR16" s="132"/>
      <c r="AS16" s="132"/>
      <c r="AT16" s="132"/>
      <c r="AU16" s="132"/>
      <c r="AV16" s="16"/>
      <c r="AW16" s="132"/>
      <c r="AX16" s="132"/>
      <c r="AY16" s="132"/>
      <c r="AZ16" s="132"/>
      <c r="BA16" s="132"/>
      <c r="BD16" s="131">
        <f t="shared" si="0"/>
        <v>0</v>
      </c>
    </row>
    <row r="17" spans="1:56" ht="13.5" customHeight="1">
      <c r="A17" s="56" t="s">
        <v>164</v>
      </c>
      <c r="B17" s="16"/>
      <c r="C17" s="16"/>
      <c r="D17" s="133" t="s">
        <v>165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32"/>
      <c r="T17" s="132"/>
      <c r="U17" s="132"/>
      <c r="V17" s="132"/>
      <c r="W17" s="132"/>
      <c r="X17" s="132"/>
      <c r="Y17" s="132"/>
      <c r="Z17" s="132"/>
      <c r="AA17" s="16"/>
      <c r="AB17" s="128"/>
      <c r="AC17" s="128"/>
      <c r="AD17" s="128"/>
      <c r="AE17" s="128"/>
      <c r="AF17" s="128"/>
      <c r="AG17" s="129"/>
      <c r="AH17" s="129"/>
      <c r="AI17" s="16"/>
      <c r="AJ17" s="132"/>
      <c r="AK17" s="132"/>
      <c r="AL17" s="132"/>
      <c r="AM17" s="132"/>
      <c r="AN17" s="132"/>
      <c r="AO17" s="132"/>
      <c r="AP17" s="16"/>
      <c r="AQ17" s="132"/>
      <c r="AR17" s="132"/>
      <c r="AS17" s="132"/>
      <c r="AT17" s="132"/>
      <c r="AU17" s="132"/>
      <c r="AV17" s="16"/>
      <c r="AW17" s="132"/>
      <c r="AX17" s="132"/>
      <c r="AY17" s="132"/>
      <c r="AZ17" s="132"/>
      <c r="BA17" s="132"/>
      <c r="BD17" s="131">
        <f t="shared" si="0"/>
        <v>0</v>
      </c>
    </row>
    <row r="18" spans="1:56" ht="13.5" customHeight="1">
      <c r="A18" s="16" t="s">
        <v>3</v>
      </c>
      <c r="B18" s="16"/>
      <c r="C18" s="16" t="s">
        <v>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32"/>
      <c r="T18" s="132"/>
      <c r="U18" s="132"/>
      <c r="V18" s="132"/>
      <c r="W18" s="132"/>
      <c r="X18" s="132"/>
      <c r="Y18" s="132"/>
      <c r="Z18" s="132"/>
      <c r="AA18" s="16"/>
      <c r="AB18" s="128"/>
      <c r="AC18" s="128"/>
      <c r="AD18" s="128"/>
      <c r="AE18" s="128"/>
      <c r="AF18" s="128"/>
      <c r="AG18" s="129"/>
      <c r="AH18" s="129"/>
      <c r="AI18" s="16"/>
      <c r="AJ18" s="132"/>
      <c r="AK18" s="132"/>
      <c r="AL18" s="132"/>
      <c r="AM18" s="132"/>
      <c r="AN18" s="132"/>
      <c r="AO18" s="132"/>
      <c r="AP18" s="16"/>
      <c r="AQ18" s="132"/>
      <c r="AR18" s="132"/>
      <c r="AS18" s="132"/>
      <c r="AT18" s="132"/>
      <c r="AU18" s="132"/>
      <c r="AV18" s="16"/>
      <c r="AW18" s="132"/>
      <c r="AX18" s="132"/>
      <c r="AY18" s="132"/>
      <c r="AZ18" s="132"/>
      <c r="BA18" s="132"/>
      <c r="BD18" s="131">
        <f t="shared" si="0"/>
        <v>0</v>
      </c>
    </row>
    <row r="19" spans="1:56" ht="13.5" customHeight="1">
      <c r="A19" s="56" t="s">
        <v>5</v>
      </c>
      <c r="B19" s="16"/>
      <c r="C19" s="16" t="s">
        <v>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32"/>
      <c r="T19" s="132"/>
      <c r="U19" s="132"/>
      <c r="V19" s="132"/>
      <c r="W19" s="132"/>
      <c r="X19" s="132"/>
      <c r="Y19" s="132"/>
      <c r="Z19" s="132"/>
      <c r="AA19" s="16"/>
      <c r="AB19" s="128"/>
      <c r="AC19" s="128"/>
      <c r="AD19" s="128"/>
      <c r="AE19" s="128"/>
      <c r="AF19" s="128"/>
      <c r="AG19" s="129"/>
      <c r="AH19" s="129"/>
      <c r="AI19" s="16"/>
      <c r="AJ19" s="132"/>
      <c r="AK19" s="132"/>
      <c r="AL19" s="132"/>
      <c r="AM19" s="132"/>
      <c r="AN19" s="132"/>
      <c r="AO19" s="132"/>
      <c r="AP19" s="16"/>
      <c r="AQ19" s="132"/>
      <c r="AR19" s="132"/>
      <c r="AS19" s="132"/>
      <c r="AT19" s="132"/>
      <c r="AU19" s="132"/>
      <c r="AV19" s="16"/>
      <c r="AW19" s="132"/>
      <c r="AX19" s="132"/>
      <c r="AY19" s="132"/>
      <c r="AZ19" s="132"/>
      <c r="BA19" s="132"/>
      <c r="BD19" s="131">
        <f t="shared" si="0"/>
        <v>0</v>
      </c>
    </row>
    <row r="20" spans="1:56" ht="13.5" customHeight="1">
      <c r="A20" s="134" t="s">
        <v>7</v>
      </c>
      <c r="B20" s="16"/>
      <c r="C20" s="16" t="s">
        <v>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32"/>
      <c r="T20" s="132"/>
      <c r="U20" s="132"/>
      <c r="V20" s="132"/>
      <c r="W20" s="132"/>
      <c r="X20" s="132"/>
      <c r="Y20" s="132"/>
      <c r="Z20" s="132"/>
      <c r="AA20" s="16"/>
      <c r="AB20" s="128"/>
      <c r="AC20" s="128"/>
      <c r="AD20" s="128"/>
      <c r="AE20" s="128"/>
      <c r="AF20" s="128"/>
      <c r="AG20" s="129"/>
      <c r="AH20" s="129"/>
      <c r="AI20" s="16"/>
      <c r="AJ20" s="132"/>
      <c r="AK20" s="132"/>
      <c r="AL20" s="132"/>
      <c r="AM20" s="132"/>
      <c r="AN20" s="132"/>
      <c r="AO20" s="132"/>
      <c r="AP20" s="16"/>
      <c r="AQ20" s="132"/>
      <c r="AR20" s="132"/>
      <c r="AS20" s="132"/>
      <c r="AT20" s="132"/>
      <c r="AU20" s="132"/>
      <c r="AV20" s="16"/>
      <c r="AW20" s="132"/>
      <c r="AX20" s="132"/>
      <c r="AY20" s="132"/>
      <c r="AZ20" s="132"/>
      <c r="BA20" s="132"/>
      <c r="BD20" s="131">
        <f t="shared" si="0"/>
        <v>0</v>
      </c>
    </row>
    <row r="21" spans="1:56" ht="13.5" customHeight="1">
      <c r="A21" s="135" t="s">
        <v>9</v>
      </c>
      <c r="B21" s="16"/>
      <c r="C21" s="16" t="s">
        <v>10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32"/>
      <c r="T21" s="132"/>
      <c r="U21" s="132"/>
      <c r="V21" s="132"/>
      <c r="W21" s="132"/>
      <c r="X21" s="132"/>
      <c r="Y21" s="132"/>
      <c r="Z21" s="132"/>
      <c r="AA21" s="16"/>
      <c r="AB21" s="128"/>
      <c r="AC21" s="128"/>
      <c r="AD21" s="128"/>
      <c r="AE21" s="128"/>
      <c r="AF21" s="128"/>
      <c r="AG21" s="129"/>
      <c r="AH21" s="129"/>
      <c r="AI21" s="16"/>
      <c r="AJ21" s="132"/>
      <c r="AK21" s="132"/>
      <c r="AL21" s="132"/>
      <c r="AM21" s="132"/>
      <c r="AN21" s="132"/>
      <c r="AO21" s="132"/>
      <c r="AP21" s="16"/>
      <c r="AQ21" s="132"/>
      <c r="AR21" s="132"/>
      <c r="AS21" s="132"/>
      <c r="AT21" s="132"/>
      <c r="AU21" s="132"/>
      <c r="AV21" s="16"/>
      <c r="AW21" s="132"/>
      <c r="AX21" s="132"/>
      <c r="AY21" s="132"/>
      <c r="AZ21" s="132"/>
      <c r="BA21" s="132"/>
      <c r="BD21" s="131">
        <f t="shared" si="0"/>
        <v>0</v>
      </c>
    </row>
    <row r="22" spans="1:56" ht="13.5" customHeight="1">
      <c r="A22" s="56" t="s">
        <v>11</v>
      </c>
      <c r="B22" s="16"/>
      <c r="C22" s="16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27"/>
      <c r="T22" s="127"/>
      <c r="U22" s="127"/>
      <c r="V22" s="127"/>
      <c r="W22" s="127"/>
      <c r="X22" s="127"/>
      <c r="Y22" s="127"/>
      <c r="Z22" s="127"/>
      <c r="AA22" s="16"/>
      <c r="AB22" s="127"/>
      <c r="AC22" s="127"/>
      <c r="AD22" s="127"/>
      <c r="AE22" s="127"/>
      <c r="AF22" s="127"/>
      <c r="AG22" s="136"/>
      <c r="AH22" s="136"/>
      <c r="AI22" s="16"/>
      <c r="AJ22" s="127"/>
      <c r="AK22" s="127"/>
      <c r="AL22" s="127"/>
      <c r="AM22" s="127"/>
      <c r="AN22" s="127"/>
      <c r="AO22" s="127"/>
      <c r="AP22" s="16"/>
      <c r="AQ22" s="127"/>
      <c r="AR22" s="127"/>
      <c r="AS22" s="127"/>
      <c r="AT22" s="127"/>
      <c r="AU22" s="127"/>
      <c r="AV22" s="16"/>
      <c r="AW22" s="127"/>
      <c r="AX22" s="127"/>
      <c r="AY22" s="127"/>
      <c r="AZ22" s="127"/>
      <c r="BA22" s="127"/>
      <c r="BD22" s="278">
        <f t="shared" si="0"/>
        <v>0</v>
      </c>
    </row>
    <row r="23" spans="1:56" ht="13.5" customHeight="1">
      <c r="A23" s="5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37"/>
      <c r="T23" s="137"/>
      <c r="U23" s="137"/>
      <c r="V23" s="137"/>
      <c r="W23" s="137"/>
      <c r="X23" s="137"/>
      <c r="Y23" s="137"/>
      <c r="Z23" s="137"/>
      <c r="AA23" s="16"/>
      <c r="AB23" s="128"/>
      <c r="AC23" s="128"/>
      <c r="AD23" s="128"/>
      <c r="AE23" s="128"/>
      <c r="AF23" s="128"/>
      <c r="AG23" s="129"/>
      <c r="AH23" s="129"/>
      <c r="AI23" s="16"/>
      <c r="AJ23" s="137"/>
      <c r="AK23" s="137"/>
      <c r="AL23" s="137"/>
      <c r="AM23" s="137"/>
      <c r="AN23" s="137"/>
      <c r="AO23" s="137"/>
      <c r="AP23" s="16"/>
      <c r="AQ23" s="137"/>
      <c r="AR23" s="137"/>
      <c r="AS23" s="137"/>
      <c r="AT23" s="137"/>
      <c r="AU23" s="137"/>
      <c r="AV23" s="16"/>
      <c r="AW23" s="137"/>
      <c r="AX23" s="137"/>
      <c r="AY23" s="137"/>
      <c r="AZ23" s="137"/>
      <c r="BA23" s="137"/>
      <c r="BD23" s="274"/>
    </row>
    <row r="24" spans="1:56" ht="13.5" customHeight="1">
      <c r="A24" s="56" t="s">
        <v>14</v>
      </c>
      <c r="B24" s="56"/>
      <c r="C24" s="56" t="s">
        <v>15</v>
      </c>
      <c r="D24" s="5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32"/>
      <c r="T24" s="132"/>
      <c r="U24" s="132"/>
      <c r="V24" s="132"/>
      <c r="W24" s="132"/>
      <c r="X24" s="132"/>
      <c r="Y24" s="132"/>
      <c r="Z24" s="132"/>
      <c r="AA24" s="16"/>
      <c r="AB24" s="128"/>
      <c r="AC24" s="128"/>
      <c r="AD24" s="128"/>
      <c r="AE24" s="128"/>
      <c r="AF24" s="128"/>
      <c r="AG24" s="129"/>
      <c r="AH24" s="129"/>
      <c r="AI24" s="16"/>
      <c r="AJ24" s="132"/>
      <c r="AK24" s="132"/>
      <c r="AL24" s="132"/>
      <c r="AM24" s="132"/>
      <c r="AN24" s="132"/>
      <c r="AO24" s="132"/>
      <c r="AP24" s="16"/>
      <c r="AQ24" s="132"/>
      <c r="AR24" s="132"/>
      <c r="AS24" s="132"/>
      <c r="AT24" s="132"/>
      <c r="AU24" s="132"/>
      <c r="AV24" s="16"/>
      <c r="AW24" s="132"/>
      <c r="AX24" s="132"/>
      <c r="AY24" s="132"/>
      <c r="AZ24" s="132"/>
      <c r="BA24" s="132"/>
      <c r="BD24" s="131">
        <f aca="true" t="shared" si="1" ref="BD24:BD29">S24+AB24-AJ24-AQ24</f>
        <v>0</v>
      </c>
    </row>
    <row r="25" spans="1:56" ht="13.5" customHeight="1">
      <c r="A25" s="138" t="s">
        <v>16</v>
      </c>
      <c r="B25" s="56"/>
      <c r="C25" s="56" t="s">
        <v>17</v>
      </c>
      <c r="D25" s="56"/>
      <c r="E25" s="1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79">
        <f>detail!C83</f>
        <v>300000</v>
      </c>
      <c r="T25" s="279"/>
      <c r="U25" s="279"/>
      <c r="V25" s="279"/>
      <c r="W25" s="279"/>
      <c r="X25" s="279"/>
      <c r="Y25" s="279"/>
      <c r="Z25" s="279"/>
      <c r="AA25" s="16"/>
      <c r="AB25" s="279">
        <f>detail!C87</f>
        <v>15837.001587182349</v>
      </c>
      <c r="AC25" s="280"/>
      <c r="AD25" s="280"/>
      <c r="AE25" s="280"/>
      <c r="AF25" s="280"/>
      <c r="AG25" s="280"/>
      <c r="AH25" s="280"/>
      <c r="AI25" s="16"/>
      <c r="AJ25" s="279">
        <f>detail!C88</f>
        <v>275019.41706611536</v>
      </c>
      <c r="AK25" s="279"/>
      <c r="AL25" s="279"/>
      <c r="AM25" s="279"/>
      <c r="AN25" s="279"/>
      <c r="AO25" s="279"/>
      <c r="AP25" s="16"/>
      <c r="AQ25" s="279">
        <f>S25+AB25-AJ25</f>
        <v>40817.58452106698</v>
      </c>
      <c r="AR25" s="279"/>
      <c r="AS25" s="279"/>
      <c r="AT25" s="279"/>
      <c r="AU25" s="279"/>
      <c r="AV25" s="16"/>
      <c r="AW25" s="279">
        <f>detail!C90</f>
        <v>10814.748740015435</v>
      </c>
      <c r="AX25" s="279"/>
      <c r="AY25" s="279"/>
      <c r="AZ25" s="279"/>
      <c r="BA25" s="279"/>
      <c r="BB25" s="3" t="s">
        <v>18</v>
      </c>
      <c r="BD25" s="131">
        <f t="shared" si="1"/>
        <v>0</v>
      </c>
    </row>
    <row r="26" spans="1:56" ht="13.5" customHeight="1">
      <c r="A26" s="56" t="s">
        <v>19</v>
      </c>
      <c r="B26" s="56"/>
      <c r="C26" s="138" t="s">
        <v>20</v>
      </c>
      <c r="D26" s="56"/>
      <c r="E26" s="1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32"/>
      <c r="T26" s="132"/>
      <c r="U26" s="132"/>
      <c r="V26" s="132"/>
      <c r="W26" s="132"/>
      <c r="X26" s="132"/>
      <c r="Y26" s="132"/>
      <c r="Z26" s="132"/>
      <c r="AA26" s="16"/>
      <c r="AB26" s="128"/>
      <c r="AC26" s="128"/>
      <c r="AD26" s="128"/>
      <c r="AE26" s="128"/>
      <c r="AF26" s="128"/>
      <c r="AG26" s="129"/>
      <c r="AH26" s="129"/>
      <c r="AI26" s="16"/>
      <c r="AJ26" s="132"/>
      <c r="AK26" s="132"/>
      <c r="AL26" s="132"/>
      <c r="AM26" s="132"/>
      <c r="AN26" s="132"/>
      <c r="AO26" s="132"/>
      <c r="AP26" s="16"/>
      <c r="AQ26" s="132"/>
      <c r="AR26" s="132"/>
      <c r="AS26" s="132"/>
      <c r="AT26" s="132"/>
      <c r="AU26" s="132"/>
      <c r="AV26" s="16"/>
      <c r="AW26" s="132"/>
      <c r="AX26" s="132"/>
      <c r="AY26" s="132"/>
      <c r="AZ26" s="132"/>
      <c r="BA26" s="132"/>
      <c r="BB26" s="3" t="s">
        <v>21</v>
      </c>
      <c r="BD26" s="131">
        <f t="shared" si="1"/>
        <v>0</v>
      </c>
    </row>
    <row r="27" spans="1:56" ht="13.5" customHeight="1">
      <c r="A27" s="138" t="s">
        <v>22</v>
      </c>
      <c r="B27" s="16"/>
      <c r="C27" s="16" t="s">
        <v>23</v>
      </c>
      <c r="D27" s="16"/>
      <c r="E27" s="1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132"/>
      <c r="T27" s="132"/>
      <c r="U27" s="132"/>
      <c r="V27" s="132"/>
      <c r="W27" s="132"/>
      <c r="X27" s="132"/>
      <c r="Y27" s="132"/>
      <c r="Z27" s="132"/>
      <c r="AA27" s="16"/>
      <c r="AB27" s="128"/>
      <c r="AC27" s="128"/>
      <c r="AD27" s="128"/>
      <c r="AE27" s="128"/>
      <c r="AF27" s="128"/>
      <c r="AG27" s="129"/>
      <c r="AH27" s="129"/>
      <c r="AI27" s="16"/>
      <c r="AJ27" s="132"/>
      <c r="AK27" s="132"/>
      <c r="AL27" s="132"/>
      <c r="AM27" s="132"/>
      <c r="AN27" s="132"/>
      <c r="AO27" s="132"/>
      <c r="AP27" s="16"/>
      <c r="AQ27" s="132"/>
      <c r="AR27" s="132"/>
      <c r="AS27" s="132"/>
      <c r="AT27" s="132"/>
      <c r="AU27" s="132"/>
      <c r="AV27" s="16"/>
      <c r="AW27" s="132"/>
      <c r="AX27" s="132"/>
      <c r="AY27" s="132"/>
      <c r="AZ27" s="132"/>
      <c r="BA27" s="132"/>
      <c r="BD27" s="131">
        <f t="shared" si="1"/>
        <v>0</v>
      </c>
    </row>
    <row r="28" spans="1:56" ht="13.5" customHeight="1">
      <c r="A28" s="56" t="s">
        <v>24</v>
      </c>
      <c r="B28" s="56"/>
      <c r="C28" s="138" t="s">
        <v>25</v>
      </c>
      <c r="D28" s="56"/>
      <c r="E28" s="1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132"/>
      <c r="T28" s="132"/>
      <c r="U28" s="132"/>
      <c r="V28" s="132"/>
      <c r="W28" s="132"/>
      <c r="X28" s="132"/>
      <c r="Y28" s="132"/>
      <c r="Z28" s="132"/>
      <c r="AA28" s="16"/>
      <c r="AB28" s="128"/>
      <c r="AC28" s="128"/>
      <c r="AD28" s="128"/>
      <c r="AE28" s="128"/>
      <c r="AF28" s="128"/>
      <c r="AG28" s="129"/>
      <c r="AH28" s="129"/>
      <c r="AI28" s="16"/>
      <c r="AJ28" s="132"/>
      <c r="AK28" s="132"/>
      <c r="AL28" s="132"/>
      <c r="AM28" s="132"/>
      <c r="AN28" s="132"/>
      <c r="AO28" s="132"/>
      <c r="AP28" s="16"/>
      <c r="AQ28" s="132"/>
      <c r="AR28" s="132"/>
      <c r="AS28" s="132"/>
      <c r="AT28" s="132"/>
      <c r="AU28" s="132"/>
      <c r="AV28" s="16"/>
      <c r="AW28" s="132"/>
      <c r="AX28" s="132"/>
      <c r="AY28" s="132"/>
      <c r="AZ28" s="132"/>
      <c r="BA28" s="132"/>
      <c r="BD28" s="131">
        <f t="shared" si="1"/>
        <v>0</v>
      </c>
    </row>
    <row r="29" spans="1:56" ht="13.5" customHeight="1">
      <c r="A29" s="134" t="s">
        <v>26</v>
      </c>
      <c r="B29" s="56"/>
      <c r="C29" s="138" t="s">
        <v>27</v>
      </c>
      <c r="D29" s="56"/>
      <c r="E29" s="1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132"/>
      <c r="T29" s="132"/>
      <c r="U29" s="132"/>
      <c r="V29" s="132"/>
      <c r="W29" s="132"/>
      <c r="X29" s="132"/>
      <c r="Y29" s="132"/>
      <c r="Z29" s="132"/>
      <c r="AA29" s="16"/>
      <c r="AB29" s="128"/>
      <c r="AC29" s="128"/>
      <c r="AD29" s="128"/>
      <c r="AE29" s="128"/>
      <c r="AF29" s="128"/>
      <c r="AG29" s="129"/>
      <c r="AH29" s="129"/>
      <c r="AI29" s="16"/>
      <c r="AJ29" s="132"/>
      <c r="AK29" s="132"/>
      <c r="AL29" s="132"/>
      <c r="AM29" s="132"/>
      <c r="AN29" s="132"/>
      <c r="AO29" s="132"/>
      <c r="AP29" s="16"/>
      <c r="AQ29" s="132"/>
      <c r="AR29" s="132"/>
      <c r="AS29" s="132"/>
      <c r="AT29" s="132"/>
      <c r="AU29" s="132"/>
      <c r="AV29" s="16"/>
      <c r="AW29" s="132"/>
      <c r="AX29" s="132"/>
      <c r="AY29" s="132"/>
      <c r="AZ29" s="132"/>
      <c r="BA29" s="132"/>
      <c r="BD29" s="131">
        <f t="shared" si="1"/>
        <v>0</v>
      </c>
    </row>
    <row r="30" spans="1:60" ht="17.25" customHeight="1">
      <c r="A30" s="7"/>
      <c r="B30" s="7"/>
      <c r="C30" s="7"/>
      <c r="D30" s="7"/>
      <c r="E30" s="1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39"/>
      <c r="BE30" s="7"/>
      <c r="BF30" s="7"/>
      <c r="BG30" s="7"/>
      <c r="BH30" s="7"/>
    </row>
    <row r="31" spans="1:60" ht="18.75" customHeight="1">
      <c r="A31" s="7" t="s">
        <v>254</v>
      </c>
      <c r="B31" s="7"/>
      <c r="C31" s="7"/>
      <c r="D31" s="7"/>
      <c r="E31" s="1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N31" s="7"/>
      <c r="AO31" s="7"/>
      <c r="AP31" s="7"/>
      <c r="AQ31" s="7"/>
      <c r="AR31" s="7"/>
      <c r="AU31" s="7"/>
      <c r="AV31" s="7"/>
      <c r="AW31" s="7"/>
      <c r="AX31" s="7"/>
      <c r="AY31" s="140"/>
      <c r="AZ31" s="7"/>
      <c r="BA31" s="7"/>
      <c r="BB31" s="7"/>
      <c r="BD31" s="139"/>
      <c r="BE31" s="7"/>
      <c r="BF31" s="7"/>
      <c r="BG31" s="7"/>
      <c r="BH31" s="7"/>
    </row>
    <row r="32" spans="1:53" s="17" customFormat="1" ht="15">
      <c r="A32" s="3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41"/>
      <c r="BA32" s="141"/>
    </row>
    <row r="33" spans="1:53" s="17" customFormat="1" ht="15">
      <c r="A33" s="274" t="s">
        <v>29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41"/>
      <c r="BA33" s="141"/>
    </row>
    <row r="34" spans="52:54" ht="20.25" customHeight="1">
      <c r="AZ34" s="56"/>
      <c r="BA34" s="56"/>
      <c r="BB34" s="7"/>
    </row>
    <row r="35" spans="10:54" ht="15">
      <c r="J35" s="142" t="s">
        <v>30</v>
      </c>
      <c r="K35" s="116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AB35" s="116"/>
      <c r="AC35" s="116"/>
      <c r="AD35" s="116"/>
      <c r="AE35" s="116"/>
      <c r="AF35" s="116"/>
      <c r="AG35" s="116"/>
      <c r="AH35" s="116"/>
      <c r="AI35" s="116"/>
      <c r="AJ35" s="116"/>
      <c r="AK35" s="7"/>
      <c r="AL35" s="7"/>
      <c r="AZ35" s="56"/>
      <c r="BA35" s="56"/>
      <c r="BB35" s="7"/>
    </row>
    <row r="36" spans="52:54" ht="6.75" customHeight="1">
      <c r="AZ36" s="56"/>
      <c r="BA36" s="56"/>
      <c r="BB36" s="7"/>
    </row>
    <row r="37" spans="10:54" ht="15">
      <c r="J37" s="3" t="s">
        <v>31</v>
      </c>
      <c r="AZ37" s="56"/>
      <c r="BA37" s="56"/>
      <c r="BB37" s="7"/>
    </row>
    <row r="38" spans="10:54" ht="16.5" customHeight="1">
      <c r="J38" s="3" t="s">
        <v>32</v>
      </c>
      <c r="AZ38" s="56"/>
      <c r="BA38" s="56"/>
      <c r="BB38" s="7"/>
    </row>
    <row r="39" spans="10:54" ht="15">
      <c r="J39" s="3" t="s">
        <v>33</v>
      </c>
      <c r="AZ39" s="56"/>
      <c r="BA39" s="56"/>
      <c r="BB39" s="7"/>
    </row>
    <row r="40" spans="10:54" ht="15">
      <c r="J40" s="3" t="s">
        <v>34</v>
      </c>
      <c r="AZ40" s="56"/>
      <c r="BA40" s="56"/>
      <c r="BB40" s="7"/>
    </row>
    <row r="41" spans="10:54" ht="15">
      <c r="J41" s="3" t="s">
        <v>35</v>
      </c>
      <c r="AZ41" s="56"/>
      <c r="BA41" s="56"/>
      <c r="BB41" s="7"/>
    </row>
    <row r="42" spans="10:54" ht="15">
      <c r="J42" s="3" t="s">
        <v>36</v>
      </c>
      <c r="AZ42" s="56"/>
      <c r="BA42" s="56"/>
      <c r="BB42" s="7"/>
    </row>
    <row r="43" spans="10:54" ht="15">
      <c r="J43" s="3" t="s">
        <v>37</v>
      </c>
      <c r="AZ43" s="56"/>
      <c r="BA43" s="56"/>
      <c r="BB43" s="7"/>
    </row>
    <row r="44" spans="10:54" ht="15">
      <c r="J44" s="3" t="s">
        <v>38</v>
      </c>
      <c r="AZ44" s="56"/>
      <c r="BA44" s="56"/>
      <c r="BB44" s="7"/>
    </row>
    <row r="45" spans="52:54" ht="15">
      <c r="AZ45" s="56"/>
      <c r="BA45" s="56"/>
      <c r="BB45" s="7"/>
    </row>
    <row r="46" spans="1:54" ht="15">
      <c r="A46" s="3" t="s">
        <v>166</v>
      </c>
      <c r="AZ46" s="56"/>
      <c r="BA46" s="56"/>
      <c r="BB46" s="7"/>
    </row>
    <row r="47" spans="1:54" ht="6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Z47" s="56"/>
      <c r="BA47" s="56"/>
      <c r="BB47" s="7"/>
    </row>
    <row r="48" spans="1:54" ht="6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Z48" s="56"/>
      <c r="BA48" s="56"/>
      <c r="BB48" s="7"/>
    </row>
    <row r="49" spans="1:54" ht="6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Z49" s="56"/>
      <c r="BA49" s="56"/>
      <c r="BB49" s="7"/>
    </row>
    <row r="50" spans="1:54" ht="17.25" customHeight="1">
      <c r="A50" s="6" t="s">
        <v>39</v>
      </c>
      <c r="AZ50" s="56"/>
      <c r="BA50" s="56"/>
      <c r="BB50" s="7"/>
    </row>
    <row r="51" spans="52:54" ht="6.75" customHeight="1">
      <c r="AZ51" s="56"/>
      <c r="BA51" s="56"/>
      <c r="BB51" s="7"/>
    </row>
    <row r="52" spans="1:54" ht="17.25" customHeight="1">
      <c r="A52" s="3" t="s">
        <v>40</v>
      </c>
      <c r="AZ52" s="56"/>
      <c r="BA52" s="56"/>
      <c r="BB52" s="7"/>
    </row>
    <row r="53" spans="1:54" ht="17.25" customHeight="1">
      <c r="A53" s="3" t="s">
        <v>41</v>
      </c>
      <c r="AZ53" s="56"/>
      <c r="BA53" s="56"/>
      <c r="BB53" s="7"/>
    </row>
    <row r="54" spans="52:54" ht="6.75" customHeight="1">
      <c r="AZ54" s="56"/>
      <c r="BA54" s="56"/>
      <c r="BB54" s="7"/>
    </row>
    <row r="55" spans="1:54" ht="17.25" customHeight="1">
      <c r="A55" s="3" t="s">
        <v>42</v>
      </c>
      <c r="AZ55" s="56"/>
      <c r="BA55" s="56"/>
      <c r="BB55" s="7"/>
    </row>
    <row r="56" spans="1:54" ht="17.25" customHeight="1">
      <c r="A56" s="3" t="s">
        <v>43</v>
      </c>
      <c r="AZ56" s="56"/>
      <c r="BA56" s="56"/>
      <c r="BB56" s="7"/>
    </row>
    <row r="57" spans="1:54" ht="17.25" customHeight="1">
      <c r="A57" s="3" t="s">
        <v>44</v>
      </c>
      <c r="AZ57" s="56"/>
      <c r="BA57" s="56"/>
      <c r="BB57" s="7"/>
    </row>
    <row r="58" spans="1:54" ht="17.25" customHeight="1">
      <c r="A58" s="3" t="s">
        <v>21</v>
      </c>
      <c r="AZ58" s="56"/>
      <c r="BA58" s="56"/>
      <c r="BB58" s="7"/>
    </row>
    <row r="59" spans="1:54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7"/>
    </row>
    <row r="60" spans="1:5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4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</sheetData>
  <sheetProtection/>
  <mergeCells count="28">
    <mergeCell ref="A4:AA4"/>
    <mergeCell ref="AB4:AV4"/>
    <mergeCell ref="A1:BC1"/>
    <mergeCell ref="A2:BC2"/>
    <mergeCell ref="A3:BD3"/>
    <mergeCell ref="AW12:BA12"/>
    <mergeCell ref="D6:AA6"/>
    <mergeCell ref="AW9:BA9"/>
    <mergeCell ref="AQ11:AU11"/>
    <mergeCell ref="AW11:BA11"/>
    <mergeCell ref="S11:Z11"/>
    <mergeCell ref="S13:Z13"/>
    <mergeCell ref="S12:Z12"/>
    <mergeCell ref="AB13:AH13"/>
    <mergeCell ref="AJ13:AO13"/>
    <mergeCell ref="AQ13:AU13"/>
    <mergeCell ref="AB12:AF12"/>
    <mergeCell ref="AJ12:AO12"/>
    <mergeCell ref="AQ12:AU12"/>
    <mergeCell ref="A33:K33"/>
    <mergeCell ref="AW13:BA13"/>
    <mergeCell ref="BD13:BD14"/>
    <mergeCell ref="BD22:BD23"/>
    <mergeCell ref="S25:Z25"/>
    <mergeCell ref="AB25:AH25"/>
    <mergeCell ref="AJ25:AO25"/>
    <mergeCell ref="AQ25:AU25"/>
    <mergeCell ref="AW25:BA25"/>
  </mergeCells>
  <printOptions horizontalCentered="1"/>
  <pageMargins left="0.5" right="0.25" top="0.75" bottom="0.5" header="0.5" footer="0.25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.140625" style="3" customWidth="1"/>
    <col min="2" max="2" width="4.28125" style="3" customWidth="1"/>
    <col min="3" max="5" width="9.140625" style="3" customWidth="1"/>
    <col min="6" max="6" width="4.00390625" style="3" customWidth="1"/>
    <col min="7" max="7" width="9.140625" style="3" customWidth="1"/>
    <col min="8" max="8" width="15.57421875" style="3" customWidth="1"/>
    <col min="9" max="16384" width="9.140625" style="3" customWidth="1"/>
  </cols>
  <sheetData>
    <row r="1" spans="1:10" ht="19.5" customHeight="1">
      <c r="A1" s="255" t="s">
        <v>53</v>
      </c>
      <c r="B1" s="255"/>
      <c r="C1" s="292" t="str">
        <f>summary!C1</f>
        <v>Office of the </v>
      </c>
      <c r="D1" s="292"/>
      <c r="E1" s="292"/>
      <c r="F1" s="292"/>
      <c r="G1" s="292"/>
      <c r="H1" s="292"/>
      <c r="I1" s="10"/>
      <c r="J1" s="10"/>
    </row>
    <row r="2" spans="1:10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>
      <c r="A3" s="255" t="s">
        <v>83</v>
      </c>
      <c r="B3" s="255"/>
      <c r="C3" s="293" t="str">
        <f>summary!C2</f>
        <v>210000-10-1-0000xx</v>
      </c>
      <c r="D3" s="293"/>
      <c r="E3" s="293"/>
      <c r="F3" s="143" t="s">
        <v>84</v>
      </c>
      <c r="G3" s="294" t="str">
        <f>summary!C3</f>
        <v>210000-90-9-0000xx</v>
      </c>
      <c r="H3" s="294"/>
      <c r="I3" s="10"/>
      <c r="J3" s="10"/>
    </row>
    <row r="4" spans="1:10" ht="1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9.5" customHeight="1">
      <c r="A5" s="10" t="s">
        <v>49</v>
      </c>
      <c r="B5" s="10"/>
      <c r="C5" s="10"/>
      <c r="D5" s="10"/>
      <c r="E5" s="10"/>
      <c r="F5" s="144" t="s">
        <v>52</v>
      </c>
      <c r="G5" s="296">
        <f>'Fill In'!J11</f>
        <v>16149.448455807691</v>
      </c>
      <c r="H5" s="296"/>
      <c r="I5" s="10"/>
      <c r="J5" s="10"/>
    </row>
    <row r="6" spans="1:10" ht="19.5" customHeight="1">
      <c r="A6" s="10"/>
      <c r="B6" s="10"/>
      <c r="C6" s="10"/>
      <c r="D6" s="10"/>
      <c r="E6" s="10"/>
      <c r="F6" s="51"/>
      <c r="G6" s="10"/>
      <c r="H6" s="10"/>
      <c r="I6" s="10"/>
      <c r="J6" s="10"/>
    </row>
    <row r="7" spans="1:10" ht="19.5" customHeight="1">
      <c r="A7" s="10" t="s">
        <v>50</v>
      </c>
      <c r="B7" s="10"/>
      <c r="C7" s="10"/>
      <c r="D7" s="10"/>
      <c r="E7" s="10"/>
      <c r="F7" s="144" t="s">
        <v>52</v>
      </c>
      <c r="G7" s="296">
        <f>'Fill In'!P11</f>
        <v>19320.112226153848</v>
      </c>
      <c r="H7" s="296"/>
      <c r="I7" s="10"/>
      <c r="J7" s="10"/>
    </row>
    <row r="8" spans="1:10" ht="19.5" customHeight="1">
      <c r="A8" s="10"/>
      <c r="B8" s="10"/>
      <c r="C8" s="10"/>
      <c r="D8" s="10"/>
      <c r="E8" s="10"/>
      <c r="F8" s="51"/>
      <c r="G8" s="10"/>
      <c r="H8" s="10"/>
      <c r="I8" s="10"/>
      <c r="J8" s="10"/>
    </row>
    <row r="9" spans="1:10" ht="19.5" customHeight="1">
      <c r="A9" s="10" t="s">
        <v>51</v>
      </c>
      <c r="B9" s="10"/>
      <c r="C9" s="10"/>
      <c r="D9" s="10"/>
      <c r="E9" s="10"/>
      <c r="F9" s="144" t="s">
        <v>52</v>
      </c>
      <c r="G9" s="296">
        <f>'Fill In'!V11</f>
        <v>7395.950235576923</v>
      </c>
      <c r="H9" s="296"/>
      <c r="I9" s="10"/>
      <c r="J9" s="10"/>
    </row>
    <row r="10" spans="1:10" ht="19.5" customHeight="1">
      <c r="A10" s="10"/>
      <c r="B10" s="10"/>
      <c r="C10" s="10"/>
      <c r="D10" s="10"/>
      <c r="E10" s="10"/>
      <c r="F10" s="51"/>
      <c r="G10" s="10"/>
      <c r="H10" s="10"/>
      <c r="I10" s="10"/>
      <c r="J10" s="10"/>
    </row>
    <row r="11" spans="1:10" ht="19.5" customHeight="1">
      <c r="A11" s="10" t="s">
        <v>253</v>
      </c>
      <c r="B11" s="10"/>
      <c r="C11" s="10"/>
      <c r="D11" s="10"/>
      <c r="E11" s="10"/>
      <c r="F11" s="144" t="s">
        <v>52</v>
      </c>
      <c r="G11" s="296">
        <f>G5+G7+G9</f>
        <v>42865.51091753846</v>
      </c>
      <c r="H11" s="296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>
      <c r="A14" s="10" t="s">
        <v>45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9.5" customHeight="1">
      <c r="A16" s="10"/>
      <c r="B16" s="10"/>
      <c r="C16" s="10"/>
      <c r="D16" s="10"/>
      <c r="E16" s="255"/>
      <c r="F16" s="255"/>
      <c r="G16" s="255"/>
      <c r="H16" s="255"/>
      <c r="I16" s="255"/>
      <c r="J16" s="255"/>
    </row>
    <row r="17" spans="1:10" ht="19.5" customHeight="1">
      <c r="A17" s="10"/>
      <c r="B17" s="10"/>
      <c r="C17" s="10"/>
      <c r="D17" s="10"/>
      <c r="E17" s="295" t="s">
        <v>46</v>
      </c>
      <c r="F17" s="295"/>
      <c r="G17" s="295"/>
      <c r="H17" s="295"/>
      <c r="I17" s="295"/>
      <c r="J17" s="295"/>
    </row>
    <row r="18" spans="1:10" ht="19.5" customHeight="1">
      <c r="A18" s="10"/>
      <c r="B18" s="10"/>
      <c r="C18" s="10"/>
      <c r="D18" s="10"/>
      <c r="E18" s="48"/>
      <c r="F18" s="48"/>
      <c r="G18" s="48"/>
      <c r="H18" s="48"/>
      <c r="I18" s="48"/>
      <c r="J18" s="48"/>
    </row>
    <row r="19" spans="1:10" ht="19.5" customHeight="1">
      <c r="A19" s="10"/>
      <c r="B19" s="10"/>
      <c r="C19" s="10"/>
      <c r="D19" s="10"/>
      <c r="E19" s="255"/>
      <c r="F19" s="255"/>
      <c r="G19" s="255"/>
      <c r="H19" s="255"/>
      <c r="I19" s="255"/>
      <c r="J19" s="255"/>
    </row>
    <row r="20" spans="1:10" ht="19.5" customHeight="1">
      <c r="A20" s="10"/>
      <c r="B20" s="10"/>
      <c r="C20" s="10"/>
      <c r="D20" s="10"/>
      <c r="E20" s="295" t="s">
        <v>47</v>
      </c>
      <c r="F20" s="295"/>
      <c r="G20" s="295"/>
      <c r="H20" s="295"/>
      <c r="I20" s="295"/>
      <c r="J20" s="295"/>
    </row>
    <row r="21" spans="1:10" ht="19.5" customHeight="1">
      <c r="A21" s="10"/>
      <c r="B21" s="10"/>
      <c r="C21" s="10"/>
      <c r="D21" s="10"/>
      <c r="E21" s="48"/>
      <c r="F21" s="48"/>
      <c r="G21" s="48"/>
      <c r="H21" s="48"/>
      <c r="I21" s="48"/>
      <c r="J21" s="48"/>
    </row>
    <row r="22" spans="1:10" ht="19.5" customHeight="1">
      <c r="A22" s="10"/>
      <c r="B22" s="10"/>
      <c r="C22" s="10"/>
      <c r="D22" s="10"/>
      <c r="E22" s="255"/>
      <c r="F22" s="255"/>
      <c r="G22" s="255"/>
      <c r="H22" s="255"/>
      <c r="I22" s="255"/>
      <c r="J22" s="255"/>
    </row>
    <row r="23" spans="1:10" ht="19.5" customHeight="1">
      <c r="A23" s="10"/>
      <c r="B23" s="10"/>
      <c r="C23" s="10"/>
      <c r="D23" s="10"/>
      <c r="E23" s="295" t="s">
        <v>48</v>
      </c>
      <c r="F23" s="295"/>
      <c r="G23" s="295"/>
      <c r="H23" s="295"/>
      <c r="I23" s="295"/>
      <c r="J23" s="295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/>
  <mergeCells count="15">
    <mergeCell ref="E16:J16"/>
    <mergeCell ref="E19:J19"/>
    <mergeCell ref="E22:J22"/>
    <mergeCell ref="E17:J17"/>
    <mergeCell ref="E20:J20"/>
    <mergeCell ref="A1:B1"/>
    <mergeCell ref="A3:B3"/>
    <mergeCell ref="C1:H1"/>
    <mergeCell ref="C3:E3"/>
    <mergeCell ref="G3:H3"/>
    <mergeCell ref="E23:J23"/>
    <mergeCell ref="G5:H5"/>
    <mergeCell ref="G7:H7"/>
    <mergeCell ref="G9:H9"/>
    <mergeCell ref="G11:H11"/>
  </mergeCells>
  <printOptions horizontalCentered="1"/>
  <pageMargins left="0.75" right="0.75" top="1.75" bottom="0.75" header="0.5" footer="0.5"/>
  <pageSetup horizontalDpi="600" verticalDpi="600" orientation="landscape" r:id="rId1"/>
  <headerFooter alignWithMargins="0">
    <oddHeader>&amp;C&amp;"Arial,Bold"&amp;16Justice Administrative Commission
Financial Statement Form: JAC-20A
Compensated Absence Certification
June 30,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jacuser</cp:lastModifiedBy>
  <cp:lastPrinted>2018-06-05T17:57:29Z</cp:lastPrinted>
  <dcterms:created xsi:type="dcterms:W3CDTF">2004-07-02T18:39:34Z</dcterms:created>
  <dcterms:modified xsi:type="dcterms:W3CDTF">2018-06-05T17:57:52Z</dcterms:modified>
  <cp:category/>
  <cp:version/>
  <cp:contentType/>
  <cp:contentStatus/>
</cp:coreProperties>
</file>